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malinSoc1pp - Oprava hygi..." sheetId="2" state="visible" r:id="rId3"/>
  </sheets>
  <definedNames>
    <definedName function="false" hidden="false" localSheetId="1" name="_xlnm.Print_Area" vbProcedure="false">'malinSoc1pp - Oprava hygi...'!$C$4:$J$76,'malinSoc1pp - Oprava hygi...'!$C$82:$J$121,'malinSoc1pp - Oprava hygi...'!$C$127:$K$420</definedName>
    <definedName function="false" hidden="false" localSheetId="1" name="_xlnm.Print_Titles" vbProcedure="false">'malinSoc1pp - Oprava hygi...'!$137:$137</definedName>
    <definedName function="false" hidden="true" localSheetId="1" name="_xlnm._FilterDatabase" vbProcedure="false">'malinSoc1pp - Oprava hygi...'!$C$137:$K$420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<sst xmlns="http://schemas.openxmlformats.org/spreadsheetml/2006/main" count="3356" uniqueCount="859">
  <si>
    <t xml:space="preserve">Export Komplet</t>
  </si>
  <si>
    <t xml:space="preserve">2.0</t>
  </si>
  <si>
    <t xml:space="preserve">False</t>
  </si>
  <si>
    <t xml:space="preserve">{a12734b0-3514-4de9-838e-99126d91c982}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</si>
  <si>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</si>
  <si>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</si>
  <si>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</si>
  <si>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</si>
  <si>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</si>
  <si>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</si>
  <si>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</si>
  <si>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</si>
  <si>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</si>
  <si>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malinSoc1pp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</si>
  <si>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</si>
  <si>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</si>
  <si>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hygienického zařízení v 1.pp</t>
  </si>
  <si>
    <t xml:space="preserve">KSO:</t>
  </si>
  <si>
    <t xml:space="preserve">CC-CZ:</t>
  </si>
  <si>
    <t xml:space="preserve">Místo:</t>
  </si>
  <si>
    <t xml:space="preserve">Malinovské náměstí 3,Brno</t>
  </si>
  <si>
    <t xml:space="preserve">Datum:</t>
  </si>
  <si>
    <t xml:space="preserve">12. 10. 2020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</si>
  <si>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</si>
  <si>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</si>
  <si>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</si>
  <si>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</si>
  <si>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</si>
  <si>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</si>
  <si>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</si>
  <si>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</si>
  <si>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</si>
  <si>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</si>
  <si>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</si>
  <si>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</si>
  <si>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</si>
  <si>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</si>
  <si>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</si>
  <si>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</si>
  <si>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</si>
  <si>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</si>
  <si>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</si>
  <si>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</si>
  <si>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</si>
  <si>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</si>
  <si>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</si>
  <si>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</si>
  <si>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</si>
  <si>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</si>
  <si>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</si>
  <si>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</si>
  <si>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</si>
  <si>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</si>
  <si>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</si>
  <si>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</si>
  <si>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</si>
  <si>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</si>
  <si>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</si>
  <si>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</si>
  <si>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</si>
  <si>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</si>
  <si>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</si>
  <si>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</si>
  <si>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</si>
  <si>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</si>
  <si>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</si>
  <si>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</si>
  <si>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</si>
  <si>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</si>
  <si>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</si>
  <si>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</si>
  <si>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</si>
  <si>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</si>
  <si>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</si>
  <si>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</si>
  <si>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</si>
  <si>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</si>
  <si>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</si>
  <si>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</si>
  <si>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</si>
  <si>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</si>
  <si>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</si>
  <si>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</si>
  <si>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</si>
  <si>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</si>
  <si>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</si>
  <si>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</si>
  <si>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</si>
  <si>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</si>
  <si>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</si>
  <si>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</si>
  <si>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</si>
  <si>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</si>
  <si>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</si>
  <si>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</si>
  <si>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</si>
  <si>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</si>
  <si>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</si>
  <si>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</si>
  <si>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</si>
  <si>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</si>
  <si>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</si>
  <si>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</si>
  <si>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</si>
  <si>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</si>
  <si>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</si>
  <si>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</si>
  <si>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</si>
  <si>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</si>
  <si>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</si>
  <si>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</si>
  <si>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</si>
  <si>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</si>
  <si>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</si>
  <si>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</si>
  <si>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</si>
  <si>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</si>
  <si>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</si>
  <si>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</si>
  <si>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</si>
  <si>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</si>
  <si>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</si>
  <si>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</si>
  <si>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</si>
  <si>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</si>
  <si>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</si>
  <si>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</si>
  <si>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</si>
  <si>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</si>
  <si>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</si>
  <si>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</si>
  <si>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</si>
  <si>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</si>
  <si>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</t>
  </si>
  <si>
    <t xml:space="preserve">sada</t>
  </si>
  <si>
    <t xml:space="preserve">4</t>
  </si>
  <si>
    <t xml:space="preserve">881061594</t>
  </si>
  <si>
    <t xml:space="preserve">3</t>
  </si>
  <si>
    <t xml:space="preserve">Svislé a kompletní konstrukce</t>
  </si>
  <si>
    <t xml:space="preserve">342272245</t>
  </si>
  <si>
    <t xml:space="preserve">Příčka z pórobetonových hladkých tvárnic na tenkovrstvou maltu tl 150 mm</t>
  </si>
  <si>
    <t xml:space="preserve">m2</t>
  </si>
  <si>
    <t xml:space="preserve">CS ÚRS 2020 01</t>
  </si>
  <si>
    <t xml:space="preserve">-73650442</t>
  </si>
  <si>
    <t xml:space="preserve">VV</t>
  </si>
  <si>
    <t xml:space="preserve">1,2*0,95</t>
  </si>
  <si>
    <t xml:space="preserve">(1,4+1,85+1,8+1,6)*2,05-0,7*2*3+1,8*0,15</t>
  </si>
  <si>
    <t xml:space="preserve">Součet</t>
  </si>
  <si>
    <t xml:space="preserve">342291121</t>
  </si>
  <si>
    <t xml:space="preserve">Ukotvení příček k cihelným konstrukcím plochými kotvami</t>
  </si>
  <si>
    <t xml:space="preserve">m</t>
  </si>
  <si>
    <t xml:space="preserve">1639615570</t>
  </si>
  <si>
    <t xml:space="preserve">6</t>
  </si>
  <si>
    <t xml:space="preserve">Úpravy povrchů, podlahy a osazování výplní</t>
  </si>
  <si>
    <t xml:space="preserve">612131121</t>
  </si>
  <si>
    <t xml:space="preserve">Penetrační disperzní nátěr vnitřních stěn nanášený </t>
  </si>
  <si>
    <t xml:space="preserve">720439085</t>
  </si>
  <si>
    <t xml:space="preserve">10,573*2</t>
  </si>
  <si>
    <t xml:space="preserve">5</t>
  </si>
  <si>
    <t xml:space="preserve">612135101</t>
  </si>
  <si>
    <t xml:space="preserve">Hrubá výplň rýh ve stěnách maltou jakékoli šířky rýhy</t>
  </si>
  <si>
    <t xml:space="preserve">639628944</t>
  </si>
  <si>
    <t xml:space="preserve">(20+10+10)*0,1+(2*0,15)</t>
  </si>
  <si>
    <t xml:space="preserve">612142001</t>
  </si>
  <si>
    <t xml:space="preserve">Potažení vnitřních stěn sklovláknitým pletivem vtlačeným do tenkovrstvé hmoty</t>
  </si>
  <si>
    <t xml:space="preserve">1391476492</t>
  </si>
  <si>
    <t xml:space="preserve">21,146</t>
  </si>
  <si>
    <t xml:space="preserve">7</t>
  </si>
  <si>
    <t xml:space="preserve">612321121</t>
  </si>
  <si>
    <t xml:space="preserve">Vápenocementová omítka hladká jednovrstvá vnitřních stěn </t>
  </si>
  <si>
    <t xml:space="preserve">-1314090544</t>
  </si>
  <si>
    <t xml:space="preserve">(0,95+1,25)*1,5</t>
  </si>
  <si>
    <t xml:space="preserve">(1,85*2+1,8)*2,0-0,7*2</t>
  </si>
  <si>
    <t xml:space="preserve">0,8*1,5*2</t>
  </si>
  <si>
    <t xml:space="preserve">0,6*1,5</t>
  </si>
  <si>
    <t xml:space="preserve">8</t>
  </si>
  <si>
    <t xml:space="preserve">612321141</t>
  </si>
  <si>
    <t xml:space="preserve">Vápenocementová omítka štuková dvouvrstvá vnitřních stěn nanášená ručně</t>
  </si>
  <si>
    <t xml:space="preserve">637762004</t>
  </si>
  <si>
    <t xml:space="preserve">(0,95+1,25)*0,55-0,7*0,5"wc"</t>
  </si>
  <si>
    <t xml:space="preserve">(1,55+1,0)*2,05-0,7*2*2+0,8*0,55"pisoár"</t>
  </si>
  <si>
    <t xml:space="preserve">"umyv"0,8*0,55+0,6*0,55+(0,8+1,45+0,9)*2,05-0,7*2*2</t>
  </si>
  <si>
    <t xml:space="preserve">(1,6+1,5)*2,05-0,7*2*2+1,95*0,55</t>
  </si>
  <si>
    <t xml:space="preserve">9</t>
  </si>
  <si>
    <t xml:space="preserve">612325422</t>
  </si>
  <si>
    <t xml:space="preserve">Oprava vnitřní vápenocementové štukové omítky stěn v rozsahu plochy do 30%</t>
  </si>
  <si>
    <t xml:space="preserve">1561267253</t>
  </si>
  <si>
    <t xml:space="preserve">(2,85+4,1+0,7)*2*2,95-0,8*2-1,1*1,7+0,8*1,75*2+ 0,4*1,8*2</t>
  </si>
  <si>
    <t xml:space="preserve">"1m sanačky"-(1,2+4,08+0,6+0,72+2,85)*1,0+0,8*1,0</t>
  </si>
  <si>
    <t xml:space="preserve">10</t>
  </si>
  <si>
    <t xml:space="preserve">612325452</t>
  </si>
  <si>
    <t xml:space="preserve">Příplatek k cenám opravy vápenocementové omítky stěn za dalších 10 mm v rozsahu do 30%</t>
  </si>
  <si>
    <t xml:space="preserve">-1298495509</t>
  </si>
  <si>
    <t xml:space="preserve">37,255</t>
  </si>
  <si>
    <t xml:space="preserve">11</t>
  </si>
  <si>
    <t xml:space="preserve">612821012</t>
  </si>
  <si>
    <t xml:space="preserve">Vnitřní sanační štuková omítka pro vlhké a zasolené zdivo prováděná ručně</t>
  </si>
  <si>
    <t xml:space="preserve">-2064312725</t>
  </si>
  <si>
    <t xml:space="preserve">(1,2+0,65+0,6+2,4+0,7+0,2+2,85)*1,1</t>
  </si>
  <si>
    <t xml:space="preserve">12</t>
  </si>
  <si>
    <t xml:space="preserve">612-pc 1</t>
  </si>
  <si>
    <t xml:space="preserve">zazdění závěsného WC</t>
  </si>
  <si>
    <t xml:space="preserve">1057310172</t>
  </si>
  <si>
    <t xml:space="preserve">13</t>
  </si>
  <si>
    <t xml:space="preserve">612-pc 2</t>
  </si>
  <si>
    <t xml:space="preserve">zapravení stáv.zdi po dozdění příčky nad 2.0m</t>
  </si>
  <si>
    <t xml:space="preserve">-507524361</t>
  </si>
  <si>
    <t xml:space="preserve">14</t>
  </si>
  <si>
    <t xml:space="preserve">619991011</t>
  </si>
  <si>
    <t xml:space="preserve">Obalení konstrukcí a prvků fólií přilepenou lepící páskou</t>
  </si>
  <si>
    <t xml:space="preserve">-1989549281</t>
  </si>
  <si>
    <t xml:space="preserve">0,8*2*2+1,1*1,7</t>
  </si>
  <si>
    <t xml:space="preserve">632441215</t>
  </si>
  <si>
    <t xml:space="preserve">Potěr anhydritový samonivelační litý C20 tl do 50 mm</t>
  </si>
  <si>
    <t xml:space="preserve">506834001</t>
  </si>
  <si>
    <t xml:space="preserve">2,85*4,1+0,7*2,4-0,45*0,9+"paraper"1,2*0,8</t>
  </si>
  <si>
    <t xml:space="preserve">Ostatní konstrukce a práce, bourání</t>
  </si>
  <si>
    <t xml:space="preserve">16</t>
  </si>
  <si>
    <t xml:space="preserve">952901111</t>
  </si>
  <si>
    <t xml:space="preserve">Vyčištění budov bytové a občanské výstavby při výšce podlaží do 4 m</t>
  </si>
  <si>
    <t xml:space="preserve">-1820304535</t>
  </si>
  <si>
    <t xml:space="preserve">17</t>
  </si>
  <si>
    <t xml:space="preserve">962031133</t>
  </si>
  <si>
    <t xml:space="preserve">Bourání příček z cihel pálených na MVC tl do 150 mm</t>
  </si>
  <si>
    <t xml:space="preserve">-1776781910</t>
  </si>
  <si>
    <t xml:space="preserve">(2,75+0,85+0,85+0,75+1,35+0,5)*2,95-0,6*2*3</t>
  </si>
  <si>
    <t xml:space="preserve">18</t>
  </si>
  <si>
    <t xml:space="preserve">962081141</t>
  </si>
  <si>
    <t xml:space="preserve">Bourání příček ze skleněných tvárnic tl do 150 mm</t>
  </si>
  <si>
    <t xml:space="preserve">-907011057</t>
  </si>
  <si>
    <t xml:space="preserve">0,5*1,75</t>
  </si>
  <si>
    <t xml:space="preserve">19</t>
  </si>
  <si>
    <t xml:space="preserve">965081213</t>
  </si>
  <si>
    <t xml:space="preserve">Bourání podlah z dlaždic keramických tl do 10 mm plochy přes 1 m2</t>
  </si>
  <si>
    <t xml:space="preserve">1239875534</t>
  </si>
  <si>
    <t xml:space="preserve">12,96</t>
  </si>
  <si>
    <t xml:space="preserve">20</t>
  </si>
  <si>
    <t xml:space="preserve">968072455</t>
  </si>
  <si>
    <t xml:space="preserve">Vybourání kovových dveřních zárubní pl do 2 m2</t>
  </si>
  <si>
    <t xml:space="preserve">-2084037657</t>
  </si>
  <si>
    <t xml:space="preserve">0,6*2,0*3</t>
  </si>
  <si>
    <t xml:space="preserve">968-pc 1</t>
  </si>
  <si>
    <t xml:space="preserve">Vyvěšení  dveří pl do 2 m2</t>
  </si>
  <si>
    <t xml:space="preserve">kus</t>
  </si>
  <si>
    <t xml:space="preserve">553599305</t>
  </si>
  <si>
    <t xml:space="preserve">22</t>
  </si>
  <si>
    <t xml:space="preserve">968-pc 1a</t>
  </si>
  <si>
    <t xml:space="preserve">Demontáž zrcadla,mydlenky,svetel,zásobníku na papír,kýblu</t>
  </si>
  <si>
    <t xml:space="preserve">-12298008</t>
  </si>
  <si>
    <t xml:space="preserve">23</t>
  </si>
  <si>
    <t xml:space="preserve">968-pc 1b</t>
  </si>
  <si>
    <t xml:space="preserve">Demontáž PVC z parapetu</t>
  </si>
  <si>
    <t xml:space="preserve">1829215669</t>
  </si>
  <si>
    <t xml:space="preserve">24</t>
  </si>
  <si>
    <t xml:space="preserve">968-pc 2a</t>
  </si>
  <si>
    <t xml:space="preserve">D+m zrcadlo cca 115cm nad umyvadlem osazené do obkladu</t>
  </si>
  <si>
    <t xml:space="preserve">-1086386249</t>
  </si>
  <si>
    <t xml:space="preserve">25</t>
  </si>
  <si>
    <t xml:space="preserve">968-pc 4</t>
  </si>
  <si>
    <t xml:space="preserve">D+m zásobník na toaletní papír</t>
  </si>
  <si>
    <t xml:space="preserve">2063918055</t>
  </si>
  <si>
    <t xml:space="preserve">26</t>
  </si>
  <si>
    <t xml:space="preserve">968-pc 6</t>
  </si>
  <si>
    <t xml:space="preserve">D+m zásobník na tekuté mýdlo</t>
  </si>
  <si>
    <t xml:space="preserve">1539686558</t>
  </si>
  <si>
    <t xml:space="preserve">27</t>
  </si>
  <si>
    <t xml:space="preserve">968-pc 7</t>
  </si>
  <si>
    <t xml:space="preserve">D+m odpadkový koš s víkem</t>
  </si>
  <si>
    <t xml:space="preserve">-1873850948</t>
  </si>
  <si>
    <t xml:space="preserve">28</t>
  </si>
  <si>
    <t xml:space="preserve">968-pc 8</t>
  </si>
  <si>
    <t xml:space="preserve">D+m štětka na WC</t>
  </si>
  <si>
    <t xml:space="preserve">313389661</t>
  </si>
  <si>
    <t xml:space="preserve">29</t>
  </si>
  <si>
    <t xml:space="preserve">974031121</t>
  </si>
  <si>
    <t xml:space="preserve">Vysekání rýh ve zdivu cihelném hl do 30 mm š do 30 mm</t>
  </si>
  <si>
    <t xml:space="preserve">-1386585532</t>
  </si>
  <si>
    <t xml:space="preserve">30</t>
  </si>
  <si>
    <t xml:space="preserve">974031122</t>
  </si>
  <si>
    <t xml:space="preserve">Vysekání rýh ve zdivu cihelném hl do 30 mm š do 70 mm</t>
  </si>
  <si>
    <t xml:space="preserve">-1602257181</t>
  </si>
  <si>
    <t xml:space="preserve">31</t>
  </si>
  <si>
    <t xml:space="preserve">974031132</t>
  </si>
  <si>
    <t xml:space="preserve">Vysekání rýh ve zdivu cihelném hl do 50 mm š do 70 mm</t>
  </si>
  <si>
    <t xml:space="preserve">-787293028</t>
  </si>
  <si>
    <t xml:space="preserve">32</t>
  </si>
  <si>
    <t xml:space="preserve">974031164</t>
  </si>
  <si>
    <t xml:space="preserve">Vysekání rýh ve zdivu cihelném hl do 150 mm š do 150 mm</t>
  </si>
  <si>
    <t xml:space="preserve">1075866857</t>
  </si>
  <si>
    <t xml:space="preserve">33</t>
  </si>
  <si>
    <t xml:space="preserve">977131119</t>
  </si>
  <si>
    <t xml:space="preserve">Vrty příklepovými vrtáky D do 32 mm do cihelného zdiva nebo prostého betonu</t>
  </si>
  <si>
    <t xml:space="preserve">1359628269</t>
  </si>
  <si>
    <t xml:space="preserve">34</t>
  </si>
  <si>
    <t xml:space="preserve">978013141</t>
  </si>
  <si>
    <t xml:space="preserve">Otlučení (osekání) vnitřní vápenné nebo vápenocementové omítky stěn v rozsahu do 30 %</t>
  </si>
  <si>
    <t xml:space="preserve">-1336082230</t>
  </si>
  <si>
    <t xml:space="preserve">35</t>
  </si>
  <si>
    <t xml:space="preserve">978013191</t>
  </si>
  <si>
    <t xml:space="preserve">Otlučení (osekání) vnitřní vápenné nebo vápenocementové omítky stěn v rozsahu do 100 %</t>
  </si>
  <si>
    <t xml:space="preserve">-1805976641</t>
  </si>
  <si>
    <t xml:space="preserve">8,65"sanačka"</t>
  </si>
  <si>
    <t xml:space="preserve">19,2</t>
  </si>
  <si>
    <t xml:space="preserve">36</t>
  </si>
  <si>
    <t xml:space="preserve">978059541</t>
  </si>
  <si>
    <t xml:space="preserve">Odsekání a odebrání obkladů stěn z vnitřních obkládaček plochy přes 1 m2</t>
  </si>
  <si>
    <t xml:space="preserve">-1945784301</t>
  </si>
  <si>
    <t xml:space="preserve">1,6*1,5</t>
  </si>
  <si>
    <t xml:space="preserve">(1,35+1,25)*2*2,0-0,6*2</t>
  </si>
  <si>
    <t xml:space="preserve">(1,35+0,85)*2*2,0-0,6*2</t>
  </si>
  <si>
    <t xml:space="preserve">997</t>
  </si>
  <si>
    <t xml:space="preserve">Přesun sutě</t>
  </si>
  <si>
    <t xml:space="preserve">37</t>
  </si>
  <si>
    <t xml:space="preserve">997013213</t>
  </si>
  <si>
    <t xml:space="preserve">Vnitrostaveništní doprava suti a vybouraných hmot pro budovy v do 12 m ručně</t>
  </si>
  <si>
    <t xml:space="preserve">t</t>
  </si>
  <si>
    <t xml:space="preserve">474592278</t>
  </si>
  <si>
    <t xml:space="preserve">38</t>
  </si>
  <si>
    <t xml:space="preserve">997013501</t>
  </si>
  <si>
    <t xml:space="preserve">Odvoz suti a vybouraných hmot na skládku nebo meziskládku do 1 km se složením</t>
  </si>
  <si>
    <t xml:space="preserve">-212212746</t>
  </si>
  <si>
    <t xml:space="preserve">39</t>
  </si>
  <si>
    <t xml:space="preserve">997013509</t>
  </si>
  <si>
    <t xml:space="preserve">Příplatek k odvozu suti a vybouraných hmot na skládku ZKD 1 km přes 1 km</t>
  </si>
  <si>
    <t xml:space="preserve">2056744919</t>
  </si>
  <si>
    <t xml:space="preserve">8,904*24 'Přepočtené koeficientem množství</t>
  </si>
  <si>
    <t xml:space="preserve">40</t>
  </si>
  <si>
    <t xml:space="preserve">997013601</t>
  </si>
  <si>
    <t xml:space="preserve">Poplatek za uložení na skládce (skládkovné) stavebního odpadu </t>
  </si>
  <si>
    <t xml:space="preserve">1883967725</t>
  </si>
  <si>
    <t xml:space="preserve">998</t>
  </si>
  <si>
    <t xml:space="preserve">Přesun hmot</t>
  </si>
  <si>
    <t xml:space="preserve">41</t>
  </si>
  <si>
    <t xml:space="preserve">998018001</t>
  </si>
  <si>
    <t xml:space="preserve">Přesun hmot ruční pro budovy v do 6 m</t>
  </si>
  <si>
    <t xml:space="preserve">1171111271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</si>
  <si>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</si>
  <si>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</si>
  <si>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</si>
  <si>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</si>
  <si>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42</t>
  </si>
  <si>
    <t xml:space="preserve">711113111.SMB</t>
  </si>
  <si>
    <t xml:space="preserve">Izolace proti vlhkosti na vodorovné ploše za studena těsnícím nátěrem SCHOMBURG COMBIFLEX-DS</t>
  </si>
  <si>
    <t xml:space="preserve">1907300035</t>
  </si>
  <si>
    <t xml:space="preserve">43</t>
  </si>
  <si>
    <t xml:space="preserve">711113115.SMB</t>
  </si>
  <si>
    <t xml:space="preserve">Izolace proti vlhkosti na vodorovné ploše za studena těsnicí hmotou SCHOMBURG COMBIFLEX-C2</t>
  </si>
  <si>
    <t xml:space="preserve">-438210013</t>
  </si>
  <si>
    <t xml:space="preserve">3,05*4,3+2,6*0,75-0,4*1,0+1,8*0,15*2</t>
  </si>
  <si>
    <t xml:space="preserve">44</t>
  </si>
  <si>
    <t xml:space="preserve">711113121.SMB</t>
  </si>
  <si>
    <t xml:space="preserve">Izolace proti vlhkosti na svislé ploše za studena emulzí elastickou SCHOMBURG COMBIFLEX-DS</t>
  </si>
  <si>
    <t xml:space="preserve">1253724487</t>
  </si>
  <si>
    <t xml:space="preserve">"pisoar"(0,6+0,8+1,55)*2,0+"sprcha"(1,85+1,8)*2*2,0-0,7*2</t>
  </si>
  <si>
    <t xml:space="preserve">"umyv"(0,6*2+1,15)*1,5</t>
  </si>
  <si>
    <t xml:space="preserve">45</t>
  </si>
  <si>
    <t xml:space="preserve">711113125.SMB</t>
  </si>
  <si>
    <t xml:space="preserve">Izolace proti vlhkosti na svislé ploše za studena těsnicí hmotou SCHOMBURG COMBIFLEX-C2</t>
  </si>
  <si>
    <t xml:space="preserve">-1455935173</t>
  </si>
  <si>
    <t xml:space="preserve">46</t>
  </si>
  <si>
    <t xml:space="preserve">998711201</t>
  </si>
  <si>
    <t xml:space="preserve">Přesun hmot procentní pro izolace proti vodě, vlhkosti a plynům v objektech v do 6 m</t>
  </si>
  <si>
    <t xml:space="preserve">%</t>
  </si>
  <si>
    <t xml:space="preserve">-751572486</t>
  </si>
  <si>
    <t xml:space="preserve">721</t>
  </si>
  <si>
    <t xml:space="preserve">Zdravotechnika - vnitřní kanalizace</t>
  </si>
  <si>
    <t xml:space="preserve">47</t>
  </si>
  <si>
    <t xml:space="preserve">721170975</t>
  </si>
  <si>
    <t xml:space="preserve">Potrubí z PVC krácení trub DN 125</t>
  </si>
  <si>
    <t xml:space="preserve">-1053405345</t>
  </si>
  <si>
    <t xml:space="preserve">48</t>
  </si>
  <si>
    <t xml:space="preserve">721171803</t>
  </si>
  <si>
    <t xml:space="preserve">Demontáž potrubí z PVC do D 75</t>
  </si>
  <si>
    <t xml:space="preserve">-972510901</t>
  </si>
  <si>
    <t xml:space="preserve">49</t>
  </si>
  <si>
    <t xml:space="preserve">721171808</t>
  </si>
  <si>
    <t xml:space="preserve">Demontáž potrubí z PVC do D 114</t>
  </si>
  <si>
    <t xml:space="preserve">-194805895</t>
  </si>
  <si>
    <t xml:space="preserve">50</t>
  </si>
  <si>
    <t xml:space="preserve">721171906</t>
  </si>
  <si>
    <t xml:space="preserve">Potrubí z PP vsazení odbočky do hrdla DN 125</t>
  </si>
  <si>
    <t xml:space="preserve">1256213437</t>
  </si>
  <si>
    <t xml:space="preserve">51</t>
  </si>
  <si>
    <t xml:space="preserve">721171916</t>
  </si>
  <si>
    <t xml:space="preserve">Potrubí z PP propojení potrubí DN 125</t>
  </si>
  <si>
    <t xml:space="preserve">143862328</t>
  </si>
  <si>
    <t xml:space="preserve">52</t>
  </si>
  <si>
    <t xml:space="preserve">721174042</t>
  </si>
  <si>
    <t xml:space="preserve">Potrubí kanalizační z PP připojovací DN 40</t>
  </si>
  <si>
    <t xml:space="preserve">1578879632</t>
  </si>
  <si>
    <t xml:space="preserve">53</t>
  </si>
  <si>
    <t xml:space="preserve">721174043</t>
  </si>
  <si>
    <t xml:space="preserve">Potrubí kanalizační z PP připojovací DN 50</t>
  </si>
  <si>
    <t xml:space="preserve">-875314898</t>
  </si>
  <si>
    <t xml:space="preserve">54</t>
  </si>
  <si>
    <t xml:space="preserve">721174045</t>
  </si>
  <si>
    <t xml:space="preserve">Potrubí kanalizační z PP připojovací DN 110</t>
  </si>
  <si>
    <t xml:space="preserve">-419426339</t>
  </si>
  <si>
    <t xml:space="preserve">55</t>
  </si>
  <si>
    <t xml:space="preserve">721194104</t>
  </si>
  <si>
    <t xml:space="preserve">Vyvedení a upevnění odpadních výpustek DN 40</t>
  </si>
  <si>
    <t xml:space="preserve">1010488800</t>
  </si>
  <si>
    <t xml:space="preserve">"umyvadlo"1</t>
  </si>
  <si>
    <t xml:space="preserve">"pisoár"1</t>
  </si>
  <si>
    <t xml:space="preserve">"pračka"1</t>
  </si>
  <si>
    <t xml:space="preserve">56</t>
  </si>
  <si>
    <t xml:space="preserve">721194107</t>
  </si>
  <si>
    <t xml:space="preserve">Vyvedení a upevnění odpadních výpustek DN 70</t>
  </si>
  <si>
    <t xml:space="preserve">1594312281</t>
  </si>
  <si>
    <t xml:space="preserve">"sprcha"2</t>
  </si>
  <si>
    <t xml:space="preserve">57</t>
  </si>
  <si>
    <t xml:space="preserve">721194109</t>
  </si>
  <si>
    <t xml:space="preserve">Vyvedení a upevnění odpadních výpustek DN 100</t>
  </si>
  <si>
    <t xml:space="preserve">-1361143285</t>
  </si>
  <si>
    <t xml:space="preserve">"klozet"1</t>
  </si>
  <si>
    <t xml:space="preserve">58</t>
  </si>
  <si>
    <t xml:space="preserve">721210817</t>
  </si>
  <si>
    <t xml:space="preserve">Demontáž vpustí vanových nebo sprchových DN 70</t>
  </si>
  <si>
    <t xml:space="preserve">-306957669</t>
  </si>
  <si>
    <t xml:space="preserve">59</t>
  </si>
  <si>
    <t xml:space="preserve">721211403</t>
  </si>
  <si>
    <t xml:space="preserve">Vpusť podlahová s vodorovným odtokem DN 50/75 s kulovým kloubem</t>
  </si>
  <si>
    <t xml:space="preserve">-1689491909</t>
  </si>
  <si>
    <t xml:space="preserve">60</t>
  </si>
  <si>
    <t xml:space="preserve">721290111</t>
  </si>
  <si>
    <t xml:space="preserve">Zkouška těsnosti potrubí kanalizace vodou do DN 125</t>
  </si>
  <si>
    <t xml:space="preserve">-436920469</t>
  </si>
  <si>
    <t xml:space="preserve">61</t>
  </si>
  <si>
    <t xml:space="preserve">998721202</t>
  </si>
  <si>
    <t xml:space="preserve">Přesun hmot procentní pro vnitřní kanalizace v objektech v do 12 m</t>
  </si>
  <si>
    <t xml:space="preserve">399838004</t>
  </si>
  <si>
    <t xml:space="preserve">722</t>
  </si>
  <si>
    <t xml:space="preserve">Zdravotechnika - vnitřní vodovod</t>
  </si>
  <si>
    <t xml:space="preserve">62</t>
  </si>
  <si>
    <t xml:space="preserve">722130801</t>
  </si>
  <si>
    <t xml:space="preserve">Demontáž potrubí ocelové pozinkované závitové do DN 25</t>
  </si>
  <si>
    <t xml:space="preserve">874689291</t>
  </si>
  <si>
    <t xml:space="preserve">63</t>
  </si>
  <si>
    <t xml:space="preserve">722174022</t>
  </si>
  <si>
    <t xml:space="preserve">Potrubí vodovodní plastové PPR svar polyfuze PN 20 D 20 x 3,4 mm</t>
  </si>
  <si>
    <t xml:space="preserve">-969297714</t>
  </si>
  <si>
    <t xml:space="preserve">64</t>
  </si>
  <si>
    <t xml:space="preserve">722174023</t>
  </si>
  <si>
    <t xml:space="preserve">Potrubí vodovodní plastové PPR svar polyfuze PN 20 D 25 x 4,2 mm</t>
  </si>
  <si>
    <t xml:space="preserve">-991680175</t>
  </si>
  <si>
    <t xml:space="preserve">65</t>
  </si>
  <si>
    <t xml:space="preserve">722181221</t>
  </si>
  <si>
    <t xml:space="preserve">Ochrana vodovodního potrubí přilepenými termoizolačními trubicemi z PE tl do 9 mm DN do 22 mm</t>
  </si>
  <si>
    <t xml:space="preserve">1124726114</t>
  </si>
  <si>
    <t xml:space="preserve">66</t>
  </si>
  <si>
    <t xml:space="preserve">722181222</t>
  </si>
  <si>
    <t xml:space="preserve">Ochrana vodovodního potrubí přilepenými termoizolačními trubicemi z PE tl do 9 mm DN do 45 mm</t>
  </si>
  <si>
    <t xml:space="preserve">1340982812</t>
  </si>
  <si>
    <t xml:space="preserve">67</t>
  </si>
  <si>
    <t xml:space="preserve">722181812</t>
  </si>
  <si>
    <t xml:space="preserve">Demontáž plstěných pásů z trub do D 50</t>
  </si>
  <si>
    <t xml:space="preserve">-1075347596</t>
  </si>
  <si>
    <t xml:space="preserve">68</t>
  </si>
  <si>
    <t xml:space="preserve">722190401</t>
  </si>
  <si>
    <t xml:space="preserve">Vyvedení a upevnění výpustku do DN 25</t>
  </si>
  <si>
    <t xml:space="preserve">-1409967453</t>
  </si>
  <si>
    <t xml:space="preserve">"umyvadlo"2</t>
  </si>
  <si>
    <t xml:space="preserve">"sprcha"2+2</t>
  </si>
  <si>
    <t xml:space="preserve">69</t>
  </si>
  <si>
    <t xml:space="preserve">722290226</t>
  </si>
  <si>
    <t xml:space="preserve">Zkouška těsnosti vodovodního potrubí závitového do DN 50</t>
  </si>
  <si>
    <t xml:space="preserve">1942965371</t>
  </si>
  <si>
    <t xml:space="preserve">70</t>
  </si>
  <si>
    <t xml:space="preserve">722290234</t>
  </si>
  <si>
    <t xml:space="preserve">Proplach a dezinfekce vodovodního potrubí do DN 80</t>
  </si>
  <si>
    <t xml:space="preserve">-2043186490</t>
  </si>
  <si>
    <t xml:space="preserve">71</t>
  </si>
  <si>
    <t xml:space="preserve">998722202</t>
  </si>
  <si>
    <t xml:space="preserve">Přesun hmot procentní pro vnitřní vodovod v objektech v do 12 m</t>
  </si>
  <si>
    <t xml:space="preserve">1594311497</t>
  </si>
  <si>
    <t xml:space="preserve">725</t>
  </si>
  <si>
    <t xml:space="preserve">Zdravotechnika - zařizovací předměty</t>
  </si>
  <si>
    <t xml:space="preserve">72</t>
  </si>
  <si>
    <t xml:space="preserve">725110814</t>
  </si>
  <si>
    <t xml:space="preserve">Demontáž klozetu Kombi, odsávací</t>
  </si>
  <si>
    <t xml:space="preserve">soubor</t>
  </si>
  <si>
    <t xml:space="preserve">970780644</t>
  </si>
  <si>
    <t xml:space="preserve">73</t>
  </si>
  <si>
    <t xml:space="preserve">725112022</t>
  </si>
  <si>
    <t xml:space="preserve">Klozet keramický závěsný na nosné stěny s hlubokým splachováním odpad vodorovný</t>
  </si>
  <si>
    <t xml:space="preserve">1840112535</t>
  </si>
  <si>
    <t xml:space="preserve">74</t>
  </si>
  <si>
    <t xml:space="preserve">725121529</t>
  </si>
  <si>
    <t xml:space="preserve">Pisoárový záchodek automatický s teplotním spínačem</t>
  </si>
  <si>
    <t xml:space="preserve">-1112958361</t>
  </si>
  <si>
    <t xml:space="preserve">75</t>
  </si>
  <si>
    <t xml:space="preserve">725210821</t>
  </si>
  <si>
    <t xml:space="preserve">Demontáž umyvadel bez výtokových armatur</t>
  </si>
  <si>
    <t xml:space="preserve">964915088</t>
  </si>
  <si>
    <t xml:space="preserve">76</t>
  </si>
  <si>
    <t xml:space="preserve">725211623</t>
  </si>
  <si>
    <t xml:space="preserve">Umyvadlo keramické bílé šířky 600 mm se sloupem na sifon připevněné na stěnu šrouby</t>
  </si>
  <si>
    <t xml:space="preserve">-127109779</t>
  </si>
  <si>
    <t xml:space="preserve">77</t>
  </si>
  <si>
    <t xml:space="preserve">725820801</t>
  </si>
  <si>
    <t xml:space="preserve">Demontáž baterie nástěnné do G 3 / 4</t>
  </si>
  <si>
    <t xml:space="preserve">-1982532818</t>
  </si>
  <si>
    <t xml:space="preserve">78</t>
  </si>
  <si>
    <t xml:space="preserve">725820802</t>
  </si>
  <si>
    <t xml:space="preserve">Demontáž baterie stojánkové do jednoho otvoru</t>
  </si>
  <si>
    <t xml:space="preserve">1225081115</t>
  </si>
  <si>
    <t xml:space="preserve">79</t>
  </si>
  <si>
    <t xml:space="preserve">725822611</t>
  </si>
  <si>
    <t xml:space="preserve">Baterie umyvadlová stojánková páková</t>
  </si>
  <si>
    <t xml:space="preserve">2102915937</t>
  </si>
  <si>
    <t xml:space="preserve">80</t>
  </si>
  <si>
    <t xml:space="preserve">725841312</t>
  </si>
  <si>
    <t xml:space="preserve">Baterie sprchová nástěnná páková s příslušenstvím</t>
  </si>
  <si>
    <t xml:space="preserve">-234872507</t>
  </si>
  <si>
    <t xml:space="preserve">81</t>
  </si>
  <si>
    <t xml:space="preserve">7259-pc 1</t>
  </si>
  <si>
    <t xml:space="preserve">Demontáž koupelnových doplňků</t>
  </si>
  <si>
    <t xml:space="preserve">-638664056</t>
  </si>
  <si>
    <t xml:space="preserve">"zásobník na papír"1</t>
  </si>
  <si>
    <t xml:space="preserve">"mýdlenka"1</t>
  </si>
  <si>
    <t xml:space="preserve">"osoušeč rukou"1</t>
  </si>
  <si>
    <t xml:space="preserve">"zrcadlo"1</t>
  </si>
  <si>
    <t xml:space="preserve">82</t>
  </si>
  <si>
    <t xml:space="preserve">998725202</t>
  </si>
  <si>
    <t xml:space="preserve">Přesun hmot procentní pro zařizovací předměty v objektech v do 12 m</t>
  </si>
  <si>
    <t xml:space="preserve">-1946658746</t>
  </si>
  <si>
    <t xml:space="preserve">726</t>
  </si>
  <si>
    <t xml:space="preserve">Zdravotechnika - předstěnové instalace</t>
  </si>
  <si>
    <t xml:space="preserve">83</t>
  </si>
  <si>
    <t xml:space="preserve">726111031</t>
  </si>
  <si>
    <t xml:space="preserve">D+M předstěnový modul pro závěsný klozet s ovládáním zepředu včetně ovládacího tlačítka</t>
  </si>
  <si>
    <t xml:space="preserve">-127293379</t>
  </si>
  <si>
    <t xml:space="preserve">84</t>
  </si>
  <si>
    <t xml:space="preserve">998726212</t>
  </si>
  <si>
    <t xml:space="preserve">Přesun hmot procentní pro instalační prefabrikáty v objektech v do 12 m</t>
  </si>
  <si>
    <t xml:space="preserve">-1708014732</t>
  </si>
  <si>
    <t xml:space="preserve">735</t>
  </si>
  <si>
    <t xml:space="preserve">Ústřední vytápění - otopná tělesa</t>
  </si>
  <si>
    <t xml:space="preserve">85</t>
  </si>
  <si>
    <t xml:space="preserve">735111810</t>
  </si>
  <si>
    <t xml:space="preserve">Demontáž otopného tělesa (pro opravu zdí)</t>
  </si>
  <si>
    <t xml:space="preserve">736711039</t>
  </si>
  <si>
    <t xml:space="preserve">86</t>
  </si>
  <si>
    <t xml:space="preserve">735152593</t>
  </si>
  <si>
    <t xml:space="preserve">zpětné osazení otopného tělesa</t>
  </si>
  <si>
    <t xml:space="preserve">-478800279</t>
  </si>
  <si>
    <t xml:space="preserve">87</t>
  </si>
  <si>
    <t xml:space="preserve">735191905</t>
  </si>
  <si>
    <t xml:space="preserve">Odvzdušnění otopných těles</t>
  </si>
  <si>
    <t xml:space="preserve">849475366</t>
  </si>
  <si>
    <t xml:space="preserve">88</t>
  </si>
  <si>
    <t xml:space="preserve">735191910</t>
  </si>
  <si>
    <t xml:space="preserve">Napuštění vody do otopných těles</t>
  </si>
  <si>
    <t xml:space="preserve">712004650</t>
  </si>
  <si>
    <t xml:space="preserve">89</t>
  </si>
  <si>
    <t xml:space="preserve">735494811</t>
  </si>
  <si>
    <t xml:space="preserve">Vypuštění vody z otopných těles</t>
  </si>
  <si>
    <t xml:space="preserve">-2139717163</t>
  </si>
  <si>
    <t xml:space="preserve">90</t>
  </si>
  <si>
    <t xml:space="preserve">998735202</t>
  </si>
  <si>
    <t xml:space="preserve">Přesun hmot procentní pro otopná tělesa v objektech v do 12 m</t>
  </si>
  <si>
    <t xml:space="preserve">39660612</t>
  </si>
  <si>
    <t xml:space="preserve">741</t>
  </si>
  <si>
    <t xml:space="preserve">Elektroinstalace - silnoproud</t>
  </si>
  <si>
    <t xml:space="preserve">91</t>
  </si>
  <si>
    <t xml:space="preserve">741110041</t>
  </si>
  <si>
    <t xml:space="preserve">Montáž trubka plastová ohebná D přes 11 do 23 mm uložená pevně</t>
  </si>
  <si>
    <t xml:space="preserve">156669439</t>
  </si>
  <si>
    <t xml:space="preserve">92</t>
  </si>
  <si>
    <t xml:space="preserve">M</t>
  </si>
  <si>
    <t xml:space="preserve">34571063</t>
  </si>
  <si>
    <t xml:space="preserve">trubka elektroinstalační ohebná z PVC (ČSN) 2323</t>
  </si>
  <si>
    <t xml:space="preserve">145189027</t>
  </si>
  <si>
    <t xml:space="preserve">93</t>
  </si>
  <si>
    <t xml:space="preserve">741112001</t>
  </si>
  <si>
    <t xml:space="preserve">Montáž krabice zapuštěná plastová kruhová</t>
  </si>
  <si>
    <t xml:space="preserve">-549917571</t>
  </si>
  <si>
    <t xml:space="preserve">94</t>
  </si>
  <si>
    <t xml:space="preserve">34571512</t>
  </si>
  <si>
    <t xml:space="preserve">krabice přístrojová instalační 500V, 71x71x42mm</t>
  </si>
  <si>
    <t xml:space="preserve">-953026047</t>
  </si>
  <si>
    <t xml:space="preserve">95</t>
  </si>
  <si>
    <t xml:space="preserve">34571532</t>
  </si>
  <si>
    <t xml:space="preserve">krabice přístrojová odbočná s víčkem z PH, 107x107mm, hloubka 50mm</t>
  </si>
  <si>
    <t xml:space="preserve">-1679782377</t>
  </si>
  <si>
    <t xml:space="preserve">96</t>
  </si>
  <si>
    <t xml:space="preserve">34571563</t>
  </si>
  <si>
    <t xml:space="preserve">rozvodka krabicová z PH s víčkem a svorkovnicí krabicovou šroubovací s vodiči 20x4mm2, D 103mmx50mm</t>
  </si>
  <si>
    <t xml:space="preserve">-1154716325</t>
  </si>
  <si>
    <t xml:space="preserve">97</t>
  </si>
  <si>
    <t xml:space="preserve">741120301</t>
  </si>
  <si>
    <t xml:space="preserve">Montáž vodič Cu izolovaný plný a laněný s PVC pláštěm žíla 0,55-16 mm2 pevně (CY, CHAH-R(V))</t>
  </si>
  <si>
    <t xml:space="preserve">-1574245317</t>
  </si>
  <si>
    <t xml:space="preserve">98</t>
  </si>
  <si>
    <t xml:space="preserve">34140841</t>
  </si>
  <si>
    <t xml:space="preserve">vodič izolovaný s Cu jádrem 2,50mm2</t>
  </si>
  <si>
    <t xml:space="preserve">-136659850</t>
  </si>
  <si>
    <t xml:space="preserve">99</t>
  </si>
  <si>
    <t xml:space="preserve">741122611</t>
  </si>
  <si>
    <t xml:space="preserve">Montáž kabel Cu plný kulatý žíla 3x1,5 až 6 mm2 uložený pevně (CYKY)</t>
  </si>
  <si>
    <t xml:space="preserve">1380500579</t>
  </si>
  <si>
    <t xml:space="preserve">100</t>
  </si>
  <si>
    <t xml:space="preserve">34111030</t>
  </si>
  <si>
    <t xml:space="preserve">kabel silový s Cu jádrem 1kV 3x1,5mm2</t>
  </si>
  <si>
    <t xml:space="preserve">1596106328</t>
  </si>
  <si>
    <t xml:space="preserve">101</t>
  </si>
  <si>
    <t xml:space="preserve">34111036</t>
  </si>
  <si>
    <t xml:space="preserve">kabel silový s Cu jádrem 1kV 3x2,5mm2</t>
  </si>
  <si>
    <t xml:space="preserve">-167084553</t>
  </si>
  <si>
    <t xml:space="preserve">102</t>
  </si>
  <si>
    <t xml:space="preserve">741130001</t>
  </si>
  <si>
    <t xml:space="preserve">Ukončení vodič izolovaný do 2,5mm2 v rozváděči nebo na přístroji</t>
  </si>
  <si>
    <t xml:space="preserve">397878158</t>
  </si>
  <si>
    <t xml:space="preserve">103</t>
  </si>
  <si>
    <t xml:space="preserve">741310001</t>
  </si>
  <si>
    <t xml:space="preserve">Montáž vypínač nástěnný 1-jednopólový prostředí normální</t>
  </si>
  <si>
    <t xml:space="preserve">1968171477</t>
  </si>
  <si>
    <t xml:space="preserve">104</t>
  </si>
  <si>
    <t xml:space="preserve">34535515</t>
  </si>
  <si>
    <t xml:space="preserve">spínač jednopólový 10A bílý</t>
  </si>
  <si>
    <t xml:space="preserve">1913671159</t>
  </si>
  <si>
    <t xml:space="preserve">105</t>
  </si>
  <si>
    <t xml:space="preserve">741313001</t>
  </si>
  <si>
    <t xml:space="preserve">Montáž zásuvka (polo)zapuštěná bezšroubové připojení 2P+PE se zapojením vodičů</t>
  </si>
  <si>
    <t xml:space="preserve">35884135</t>
  </si>
  <si>
    <t xml:space="preserve">106</t>
  </si>
  <si>
    <t xml:space="preserve">34555103</t>
  </si>
  <si>
    <t xml:space="preserve">zásuvka 1násobná 16A bílý</t>
  </si>
  <si>
    <t xml:space="preserve">-257078705</t>
  </si>
  <si>
    <t xml:space="preserve">107</t>
  </si>
  <si>
    <t xml:space="preserve">741321033</t>
  </si>
  <si>
    <t xml:space="preserve">Montáž proudových chráničů čtyřpólových nn do 25 A ve skříni</t>
  </si>
  <si>
    <t xml:space="preserve">-1490225287</t>
  </si>
  <si>
    <t xml:space="preserve">108</t>
  </si>
  <si>
    <t xml:space="preserve">35889206</t>
  </si>
  <si>
    <t xml:space="preserve">chránič proudový 4pólový 25A pracovního proudu 0,03A</t>
  </si>
  <si>
    <t xml:space="preserve">1598298935</t>
  </si>
  <si>
    <t xml:space="preserve">109</t>
  </si>
  <si>
    <t xml:space="preserve">741810001</t>
  </si>
  <si>
    <t xml:space="preserve">Celková prohlídka elektrického rozvodu a zařízení do 100 000,- Kč</t>
  </si>
  <si>
    <t xml:space="preserve">-1534378102</t>
  </si>
  <si>
    <t xml:space="preserve">110</t>
  </si>
  <si>
    <t xml:space="preserve">741811011</t>
  </si>
  <si>
    <t xml:space="preserve">Kontrola rozvaděč nn silový hmotnosti do 200 kg</t>
  </si>
  <si>
    <t xml:space="preserve">91062819</t>
  </si>
  <si>
    <t xml:space="preserve">111</t>
  </si>
  <si>
    <t xml:space="preserve">7418-pc 1</t>
  </si>
  <si>
    <t xml:space="preserve">D+M svítidlo vč. zdroje a recyklačních poplatků</t>
  </si>
  <si>
    <t xml:space="preserve">364967964</t>
  </si>
  <si>
    <t xml:space="preserve">112</t>
  </si>
  <si>
    <t xml:space="preserve">7418-pc 2</t>
  </si>
  <si>
    <t xml:space="preserve">Drobný pomocný instalační materiál (objímky, svorky, sádra, aj.)</t>
  </si>
  <si>
    <t xml:space="preserve">459964942</t>
  </si>
  <si>
    <t xml:space="preserve">113</t>
  </si>
  <si>
    <t xml:space="preserve">7418-pc 3</t>
  </si>
  <si>
    <t xml:space="preserve">Úprava stávajícího rozvaděče</t>
  </si>
  <si>
    <t xml:space="preserve">-932733223</t>
  </si>
  <si>
    <t xml:space="preserve">114</t>
  </si>
  <si>
    <t xml:space="preserve">998741202</t>
  </si>
  <si>
    <t xml:space="preserve">Přesun hmot procentní pro silnoproud v objektech v do 12 m</t>
  </si>
  <si>
    <t xml:space="preserve">-553067628</t>
  </si>
  <si>
    <t xml:space="preserve">766</t>
  </si>
  <si>
    <t xml:space="preserve">Konstrukce truhlářské</t>
  </si>
  <si>
    <t xml:space="preserve">115</t>
  </si>
  <si>
    <t xml:space="preserve">MSN-PC 1</t>
  </si>
  <si>
    <t xml:space="preserve">dveře interiérové jednokřídlé, hladké, 70x197 včetně kování,klik a zámku</t>
  </si>
  <si>
    <t xml:space="preserve">-2137996957</t>
  </si>
  <si>
    <t xml:space="preserve">116</t>
  </si>
  <si>
    <t xml:space="preserve">MSN-PC 2</t>
  </si>
  <si>
    <t xml:space="preserve">dveře interiérové jednokřídlé, hladké, 80x197 včetně kování,větracích otvorů,klik a zámku</t>
  </si>
  <si>
    <t xml:space="preserve">1470757803</t>
  </si>
  <si>
    <t xml:space="preserve">117</t>
  </si>
  <si>
    <t xml:space="preserve">766660001</t>
  </si>
  <si>
    <t xml:space="preserve">Montáž dveřních křídel otvíravých jednokřídlových š do 0,8 m do ocelové zárubně</t>
  </si>
  <si>
    <t xml:space="preserve">494916718</t>
  </si>
  <si>
    <t xml:space="preserve">118</t>
  </si>
  <si>
    <t xml:space="preserve">998766201</t>
  </si>
  <si>
    <t xml:space="preserve">Přesun hmot procentní pro konstrukce truhlářské v objektech v do 6 m</t>
  </si>
  <si>
    <t xml:space="preserve">-898885933</t>
  </si>
  <si>
    <t xml:space="preserve">767</t>
  </si>
  <si>
    <t xml:space="preserve">Konstrukce zámečnické</t>
  </si>
  <si>
    <t xml:space="preserve">119</t>
  </si>
  <si>
    <t xml:space="preserve">767-pc 1</t>
  </si>
  <si>
    <t xml:space="preserve">Oprava zárubně</t>
  </si>
  <si>
    <t xml:space="preserve">1350350632</t>
  </si>
  <si>
    <t xml:space="preserve">120</t>
  </si>
  <si>
    <t xml:space="preserve">998767201</t>
  </si>
  <si>
    <t xml:space="preserve">Přesun hmot procentní pro zámečnické konstrukce v objektech v do 6 m</t>
  </si>
  <si>
    <t xml:space="preserve">492950039</t>
  </si>
  <si>
    <t xml:space="preserve">771</t>
  </si>
  <si>
    <t xml:space="preserve">Podlahy z dlaždic</t>
  </si>
  <si>
    <t xml:space="preserve">121</t>
  </si>
  <si>
    <t xml:space="preserve">771121011</t>
  </si>
  <si>
    <t xml:space="preserve">Nátěr penetrační na podlahu</t>
  </si>
  <si>
    <t xml:space="preserve">1882635497</t>
  </si>
  <si>
    <t xml:space="preserve">5,55+3,35+2,5+1,2</t>
  </si>
  <si>
    <t xml:space="preserve">122</t>
  </si>
  <si>
    <t xml:space="preserve">771151012</t>
  </si>
  <si>
    <t xml:space="preserve">Samonivelační stěrka podlah pevnosti 20 MPa tl 5 mm</t>
  </si>
  <si>
    <t xml:space="preserve">463781819</t>
  </si>
  <si>
    <t xml:space="preserve">12,6</t>
  </si>
  <si>
    <t xml:space="preserve">123</t>
  </si>
  <si>
    <t xml:space="preserve">771574265</t>
  </si>
  <si>
    <t xml:space="preserve">Montáž podlah keramických pro mechanické zatížení protiskluzných lepených flexibilním lepidlem </t>
  </si>
  <si>
    <t xml:space="preserve">-1320313538</t>
  </si>
  <si>
    <t xml:space="preserve">124</t>
  </si>
  <si>
    <t xml:space="preserve">59761406</t>
  </si>
  <si>
    <t xml:space="preserve">velkoformátová dlažba keramická protiskluzná do interiéru i exteriéru pro vysoké mechanické namáhání 500 x 500 mm</t>
  </si>
  <si>
    <t xml:space="preserve">19550285</t>
  </si>
  <si>
    <t xml:space="preserve">12,6*1,1 'Přepočtené koeficientem množství</t>
  </si>
  <si>
    <t xml:space="preserve">125</t>
  </si>
  <si>
    <t xml:space="preserve">771577111</t>
  </si>
  <si>
    <t xml:space="preserve">Příplatek k montáži podlah keramických lepených flexibilním lepidlem za plochu do 5 m2</t>
  </si>
  <si>
    <t xml:space="preserve">1510693739</t>
  </si>
  <si>
    <t xml:space="preserve">126</t>
  </si>
  <si>
    <t xml:space="preserve">771577114</t>
  </si>
  <si>
    <t xml:space="preserve">Příplatek k montáži podlah keramických lepených flexibilním lepidlem za spárování tmelem dvousložkovým</t>
  </si>
  <si>
    <t xml:space="preserve">1287743527</t>
  </si>
  <si>
    <t xml:space="preserve">127</t>
  </si>
  <si>
    <t xml:space="preserve">771591112</t>
  </si>
  <si>
    <t xml:space="preserve">Izolace pod dlažbu nátěrem nebo stěrkou ve dvou vrstvách</t>
  </si>
  <si>
    <t xml:space="preserve">1515720329</t>
  </si>
  <si>
    <t xml:space="preserve">13,96+0,1*2*1,8</t>
  </si>
  <si>
    <t xml:space="preserve">128</t>
  </si>
  <si>
    <t xml:space="preserve">771591115R</t>
  </si>
  <si>
    <t xml:space="preserve">Spára podlaha-stěna silikonem</t>
  </si>
  <si>
    <t xml:space="preserve">-898147597</t>
  </si>
  <si>
    <t xml:space="preserve">(2,55+2,85+0,7+1,8+1,85+0,95+1,25+1,45+1,65+1,8)*2</t>
  </si>
  <si>
    <t xml:space="preserve">129</t>
  </si>
  <si>
    <t xml:space="preserve">998771201</t>
  </si>
  <si>
    <t xml:space="preserve">Přesun hmot procentní pro podlahy z dlaždic v objektech v do 6 m</t>
  </si>
  <si>
    <t xml:space="preserve">-1837939037</t>
  </si>
  <si>
    <t xml:space="preserve">781</t>
  </si>
  <si>
    <t xml:space="preserve">Dokončovací práce - obklady</t>
  </si>
  <si>
    <t xml:space="preserve">130</t>
  </si>
  <si>
    <t xml:space="preserve">781121011</t>
  </si>
  <si>
    <t xml:space="preserve">Nátěr penetrační na stěnu</t>
  </si>
  <si>
    <t xml:space="preserve">525449498</t>
  </si>
  <si>
    <t xml:space="preserve">"WC"(1,25+0,95)*2*1,5-0,7*1,5</t>
  </si>
  <si>
    <t xml:space="preserve">"pisoár"(0,6+0,9+0,8)*2,05</t>
  </si>
  <si>
    <t xml:space="preserve">"umyvarna"(1,95+1,15+0,6)*2,05</t>
  </si>
  <si>
    <t xml:space="preserve">(1,85+1,8)*2*2,05-0,7*2</t>
  </si>
  <si>
    <t xml:space="preserve">"parapet"1,2*0,8</t>
  </si>
  <si>
    <t xml:space="preserve">131</t>
  </si>
  <si>
    <t xml:space="preserve">781474114R</t>
  </si>
  <si>
    <t xml:space="preserve">Montáž obkladů vnitřních keramických hladkých do 19 ks/m2 lepených flexibilním lepidlem včetně lišt</t>
  </si>
  <si>
    <t xml:space="preserve">39678089</t>
  </si>
  <si>
    <t xml:space="preserve">32,375</t>
  </si>
  <si>
    <t xml:space="preserve">132</t>
  </si>
  <si>
    <t xml:space="preserve">59761040</t>
  </si>
  <si>
    <t xml:space="preserve">obklad keramický hladký do 19 ks/m2</t>
  </si>
  <si>
    <t xml:space="preserve">-964140959</t>
  </si>
  <si>
    <t xml:space="preserve">32,4+0,96</t>
  </si>
  <si>
    <t xml:space="preserve">33,36*1,1 'Přepočtené koeficientem množství</t>
  </si>
  <si>
    <t xml:space="preserve">133</t>
  </si>
  <si>
    <t xml:space="preserve">781477111</t>
  </si>
  <si>
    <t xml:space="preserve">Příplatek k montáži obkladů vnitřních keramických hladkých za plochu do 10 m2</t>
  </si>
  <si>
    <t xml:space="preserve">-712826148</t>
  </si>
  <si>
    <t xml:space="preserve">134</t>
  </si>
  <si>
    <t xml:space="preserve">781477114</t>
  </si>
  <si>
    <t xml:space="preserve">Příplatek k montáži obkladů vnitřních keramických hladkých za spárování tmelem dvousložkovým</t>
  </si>
  <si>
    <t xml:space="preserve">436693847</t>
  </si>
  <si>
    <t xml:space="preserve">135</t>
  </si>
  <si>
    <t xml:space="preserve">781495115</t>
  </si>
  <si>
    <t xml:space="preserve">Spára stěna,stěna silikonem</t>
  </si>
  <si>
    <t xml:space="preserve">702069782</t>
  </si>
  <si>
    <t xml:space="preserve">1,5*6+4*2,0+1,5*2+1,5*4</t>
  </si>
  <si>
    <t xml:space="preserve">136</t>
  </si>
  <si>
    <t xml:space="preserve">781674113R</t>
  </si>
  <si>
    <t xml:space="preserve">Montáž obkladů parapetu z dlaždic keramických lepených flexibilním lepidlem</t>
  </si>
  <si>
    <t xml:space="preserve">-430129445</t>
  </si>
  <si>
    <t xml:space="preserve">1,2*0,8</t>
  </si>
  <si>
    <t xml:space="preserve">137</t>
  </si>
  <si>
    <t xml:space="preserve">998781201</t>
  </si>
  <si>
    <t xml:space="preserve">Přesun hmot procentní pro obklady keramické v objektech v do 6 m</t>
  </si>
  <si>
    <t xml:space="preserve">281821352</t>
  </si>
  <si>
    <t xml:space="preserve">783</t>
  </si>
  <si>
    <t xml:space="preserve">Dokončovací práce - nátěry</t>
  </si>
  <si>
    <t xml:space="preserve">138</t>
  </si>
  <si>
    <t xml:space="preserve">783301303</t>
  </si>
  <si>
    <t xml:space="preserve">Bezoplachové odrezivění zámečnických konstrukcí</t>
  </si>
  <si>
    <t xml:space="preserve">-2064224430</t>
  </si>
  <si>
    <t xml:space="preserve">4,8*0,25</t>
  </si>
  <si>
    <t xml:space="preserve">139</t>
  </si>
  <si>
    <t xml:space="preserve">783306801</t>
  </si>
  <si>
    <t xml:space="preserve">Odstranění nátěru ze zámečnických konstrukcí obroušením</t>
  </si>
  <si>
    <t xml:space="preserve">2085401199</t>
  </si>
  <si>
    <t xml:space="preserve">140</t>
  </si>
  <si>
    <t xml:space="preserve">783314201</t>
  </si>
  <si>
    <t xml:space="preserve">Základní antikorozní jednonásobný syntetický standardní nátěr zámečnických konstrukcí</t>
  </si>
  <si>
    <t xml:space="preserve">-648817872</t>
  </si>
  <si>
    <t xml:space="preserve">4,8*0,25+4,7*0,25*3</t>
  </si>
  <si>
    <t xml:space="preserve">141</t>
  </si>
  <si>
    <t xml:space="preserve">783315101</t>
  </si>
  <si>
    <t xml:space="preserve">Mezinátěr jednonásobný syntetický standardní zámečnických konstrukcí</t>
  </si>
  <si>
    <t xml:space="preserve">1716220412</t>
  </si>
  <si>
    <t xml:space="preserve">142</t>
  </si>
  <si>
    <t xml:space="preserve">783317101</t>
  </si>
  <si>
    <t xml:space="preserve">Krycí jednonásobný syntetický standardní nátěr zámečnických konstrukcí</t>
  </si>
  <si>
    <t xml:space="preserve">-1268457023</t>
  </si>
  <si>
    <t xml:space="preserve">143</t>
  </si>
  <si>
    <t xml:space="preserve">783342101</t>
  </si>
  <si>
    <t xml:space="preserve">Tmelení včetně přebroušení zámečnických konstrukcí polyuretanovým tmelem</t>
  </si>
  <si>
    <t xml:space="preserve">498514336</t>
  </si>
  <si>
    <t xml:space="preserve">144</t>
  </si>
  <si>
    <t xml:space="preserve">783-pc 1</t>
  </si>
  <si>
    <t xml:space="preserve">Odstranění nátěru z radiátoru a trub včetně tmelení,přebroušení a nátěru 2x</t>
  </si>
  <si>
    <t xml:space="preserve">-609479607</t>
  </si>
  <si>
    <t xml:space="preserve">784</t>
  </si>
  <si>
    <t xml:space="preserve">Dokončovací práce - malby a tapety</t>
  </si>
  <si>
    <t xml:space="preserve">145</t>
  </si>
  <si>
    <t xml:space="preserve">784151031</t>
  </si>
  <si>
    <t xml:space="preserve">Dvojnásobné izolování syntetickými barvami v místnostech výšky do 3,80 m</t>
  </si>
  <si>
    <t xml:space="preserve">344394</t>
  </si>
  <si>
    <t xml:space="preserve">146</t>
  </si>
  <si>
    <t xml:space="preserve">784221101</t>
  </si>
  <si>
    <t xml:space="preserve">Dvojnásobné bílé malby ze směsí za sucha dobře otěruvzdorných v místnostech do 3,80 m</t>
  </si>
  <si>
    <t xml:space="preserve">-1628414482</t>
  </si>
  <si>
    <t xml:space="preserve">"WC"(0,95+1,25)*2*2,05</t>
  </si>
  <si>
    <t xml:space="preserve">"pisoár"(1,55+1,8)*2*2,95</t>
  </si>
  <si>
    <t xml:space="preserve">"sprcha"(1,85+1,8)*0,95</t>
  </si>
  <si>
    <t xml:space="preserve">"umyv"</t>
  </si>
  <si>
    <t xml:space="preserve">(2,85+0,7+2,45)*2*2,95</t>
  </si>
  <si>
    <t xml:space="preserve">"strop"5,55+3,35+2,5+1,2</t>
  </si>
  <si>
    <t xml:space="preserve">HZS</t>
  </si>
  <si>
    <t xml:space="preserve">Hodinové zúčtovací sazby</t>
  </si>
  <si>
    <t xml:space="preserve">147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</si>
  <si>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</si>
  <si>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</si>
  <si>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</si>
  <si>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</si>
  <si>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-1112140310</t>
  </si>
  <si>
    <t xml:space="preserve">"vyhledání nápojných míst"4</t>
  </si>
  <si>
    <t xml:space="preserve">148</t>
  </si>
  <si>
    <t xml:space="preserve">HZS2221</t>
  </si>
  <si>
    <t xml:space="preserve">Hodinová zúčtovací sazba elektrikář</t>
  </si>
  <si>
    <t xml:space="preserve">-662614695</t>
  </si>
  <si>
    <t xml:space="preserve">"demontáž stávající instalace"6</t>
  </si>
  <si>
    <t xml:space="preserve">"vyhledání nápojných míst"2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</si>
  <si>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</si>
  <si>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</si>
  <si>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</si>
  <si>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</si>
  <si>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149</t>
  </si>
  <si>
    <t xml:space="preserve">030001000</t>
  </si>
  <si>
    <t xml:space="preserve">1024</t>
  </si>
  <si>
    <t xml:space="preserve">-428016171</t>
  </si>
  <si>
    <t xml:space="preserve">VRN6</t>
  </si>
  <si>
    <t xml:space="preserve">Územní vlivy</t>
  </si>
  <si>
    <t xml:space="preserve">150</t>
  </si>
  <si>
    <t xml:space="preserve">062002000</t>
  </si>
  <si>
    <t xml:space="preserve">Ztížené dopravní podmínky</t>
  </si>
  <si>
    <t xml:space="preserve">1943437770</t>
  </si>
  <si>
    <t xml:space="preserve">VRN7</t>
  </si>
  <si>
    <t xml:space="preserve">Provozní vlivy</t>
  </si>
  <si>
    <t xml:space="preserve">151</t>
  </si>
  <si>
    <t xml:space="preserve">073002000</t>
  </si>
  <si>
    <t xml:space="preserve">Ztížený pohyb vozidel v centrech měst</t>
  </si>
  <si>
    <t xml:space="preserve">-430931897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</si>
</sst>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800080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46" colorId="64" zoomScale="100" zoomScaleNormal="100" zoomScalePageLayoutView="100" workbookViewId="0">
      <selection pane="topLeft" activeCell="A1" activeCellId="1" sqref="C324:C420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malinSoc1pp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hygienického zařízení v 1.pp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Malinovské náměstí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12. 10. 2020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R.Volková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R.Volková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'malinSoc1pp - Oprava hygi...'!J28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'malinSoc1pp - Oprava hygi...'!P138</f>
        <v>0</v>
      </c>
      <c r="AV95" s="94" t="n">
        <f aca="false">'malinSoc1pp - Oprava hygi...'!J31</f>
        <v>0</v>
      </c>
      <c r="AW95" s="94" t="n">
        <f aca="false">'malinSoc1pp - Oprava hygi...'!J32</f>
        <v>0</v>
      </c>
      <c r="AX95" s="94" t="n">
        <f aca="false">'malinSoc1pp - Oprava hygi...'!J33</f>
        <v>0</v>
      </c>
      <c r="AY95" s="94" t="n">
        <f aca="false">'malinSoc1pp - Oprava hygi...'!J34</f>
        <v>0</v>
      </c>
      <c r="AZ95" s="94" t="n">
        <f aca="false">'malinSoc1pp - Oprava hygi...'!F31</f>
        <v>0</v>
      </c>
      <c r="BA95" s="94" t="n">
        <f aca="false">'malinSoc1pp - Oprava hygi...'!F32</f>
        <v>0</v>
      </c>
      <c r="BB95" s="94" t="n">
        <f aca="false">'malinSoc1pp - Oprava hygi...'!F33</f>
        <v>0</v>
      </c>
      <c r="BC95" s="94" t="n">
        <f aca="false">'malinSoc1pp - Oprava hygi...'!F34</f>
        <v>0</v>
      </c>
      <c r="BD95" s="96" t="n">
        <f aca="false">'malinSoc1pp - Oprava hygi...'!F35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Soc1pp - Oprava hygi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421"/>
  <sheetViews>
    <sheetView showFormulas="false" showGridLines="false" showRowColHeaders="true" showZeros="true" rightToLeft="false" tabSelected="true" showOutlineSymbols="true" defaultGridColor="true" view="normal" topLeftCell="A394" colorId="64" zoomScale="100" zoomScaleNormal="100" zoomScalePageLayoutView="100" workbookViewId="0">
      <selection pane="topLeft" activeCell="C324" activeCellId="0" sqref="C324:C42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9" min="9" style="99" width="20.15"/>
    <col collapsed="false" customWidth="true" hidden="false" outlineLevel="0" max="11" min="10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0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101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10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3" t="s">
        <v>16</v>
      </c>
      <c r="F7" s="103"/>
      <c r="G7" s="103"/>
      <c r="H7" s="103"/>
      <c r="I7" s="10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10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04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04" t="s">
        <v>21</v>
      </c>
      <c r="J10" s="105" t="str">
        <f aca="false">'Rekapitulace stavby'!AN8</f>
        <v>12. 10. 2020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10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04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04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10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04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6" t="str">
        <f aca="false">'Rekapitulace stavby'!E14</f>
        <v>Vyplň údaj</v>
      </c>
      <c r="F16" s="106"/>
      <c r="G16" s="106"/>
      <c r="H16" s="106"/>
      <c r="I16" s="104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10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04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04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10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04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04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10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10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11" customFormat="true" ht="16.5" hidden="false" customHeight="true" outlineLevel="0" collapsed="false">
      <c r="A25" s="107"/>
      <c r="B25" s="108"/>
      <c r="C25" s="107"/>
      <c r="D25" s="107"/>
      <c r="E25" s="20"/>
      <c r="F25" s="20"/>
      <c r="G25" s="20"/>
      <c r="H25" s="20"/>
      <c r="I25" s="109"/>
      <c r="J25" s="107"/>
      <c r="K25" s="107"/>
      <c r="L25" s="11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10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11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13" t="s">
        <v>34</v>
      </c>
      <c r="E28" s="22"/>
      <c r="F28" s="22"/>
      <c r="G28" s="22"/>
      <c r="H28" s="22"/>
      <c r="I28" s="102"/>
      <c r="J28" s="114" t="n">
        <f aca="false">ROUND(J138,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5" t="s">
        <v>36</v>
      </c>
      <c r="G30" s="22"/>
      <c r="H30" s="22"/>
      <c r="I30" s="116" t="s">
        <v>35</v>
      </c>
      <c r="J30" s="115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7" t="s">
        <v>38</v>
      </c>
      <c r="E31" s="15" t="s">
        <v>39</v>
      </c>
      <c r="F31" s="118" t="n">
        <f aca="false">ROUND((SUM(BE138:BE420)),  2)</f>
        <v>0</v>
      </c>
      <c r="G31" s="22"/>
      <c r="H31" s="22"/>
      <c r="I31" s="119" t="n">
        <v>0.21</v>
      </c>
      <c r="J31" s="118" t="n">
        <f aca="false">ROUND(((SUM(BE138:BE420))*I31),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8" t="n">
        <f aca="false">ROUND((SUM(BF138:BF420)),  2)</f>
        <v>0</v>
      </c>
      <c r="G32" s="22"/>
      <c r="H32" s="22"/>
      <c r="I32" s="119" t="n">
        <v>0.15</v>
      </c>
      <c r="J32" s="118" t="n">
        <f aca="false">ROUND(((SUM(BF138:BF420))*I32),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8" t="n">
        <f aca="false">ROUND((SUM(BG138:BG420)),  2)</f>
        <v>0</v>
      </c>
      <c r="G33" s="22"/>
      <c r="H33" s="22"/>
      <c r="I33" s="119" t="n">
        <v>0.21</v>
      </c>
      <c r="J33" s="118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8" t="n">
        <f aca="false">ROUND((SUM(BH138:BH420)),  2)</f>
        <v>0</v>
      </c>
      <c r="G34" s="22"/>
      <c r="H34" s="22"/>
      <c r="I34" s="119" t="n">
        <v>0.15</v>
      </c>
      <c r="J34" s="118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8" t="n">
        <f aca="false">ROUND((SUM(BI138:BI420)),  2)</f>
        <v>0</v>
      </c>
      <c r="G35" s="22"/>
      <c r="H35" s="22"/>
      <c r="I35" s="119" t="n">
        <v>0</v>
      </c>
      <c r="J35" s="118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10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20"/>
      <c r="D37" s="121" t="s">
        <v>44</v>
      </c>
      <c r="E37" s="63"/>
      <c r="F37" s="63"/>
      <c r="G37" s="122" t="s">
        <v>45</v>
      </c>
      <c r="H37" s="123" t="s">
        <v>46</v>
      </c>
      <c r="I37" s="124"/>
      <c r="J37" s="125" t="n">
        <f aca="false">SUM(J28:J35)</f>
        <v>0</v>
      </c>
      <c r="K37" s="126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127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28" t="s">
        <v>50</v>
      </c>
      <c r="G61" s="42" t="s">
        <v>49</v>
      </c>
      <c r="H61" s="25"/>
      <c r="I61" s="129"/>
      <c r="J61" s="13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131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28" t="s">
        <v>50</v>
      </c>
      <c r="G76" s="42" t="s">
        <v>49</v>
      </c>
      <c r="H76" s="25"/>
      <c r="I76" s="129"/>
      <c r="J76" s="13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2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3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10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3" t="str">
        <f aca="false">E7</f>
        <v>Oprava hygienického zařízení v 1.pp</v>
      </c>
      <c r="F85" s="103"/>
      <c r="G85" s="103"/>
      <c r="H85" s="103"/>
      <c r="I85" s="10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10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Malinovské náměstí 3,Brno</v>
      </c>
      <c r="G87" s="22"/>
      <c r="H87" s="22"/>
      <c r="I87" s="104" t="s">
        <v>21</v>
      </c>
      <c r="J87" s="105" t="str">
        <f aca="false">IF(J10="","",J10)</f>
        <v>12. 10. 2020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04" t="s">
        <v>29</v>
      </c>
      <c r="J89" s="134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04" t="s">
        <v>32</v>
      </c>
      <c r="J90" s="134" t="str">
        <f aca="false">E22</f>
        <v>R.Volková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10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35" t="s">
        <v>84</v>
      </c>
      <c r="D92" s="120"/>
      <c r="E92" s="120"/>
      <c r="F92" s="120"/>
      <c r="G92" s="120"/>
      <c r="H92" s="120"/>
      <c r="I92" s="136"/>
      <c r="J92" s="137" t="s">
        <v>85</v>
      </c>
      <c r="K92" s="120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38" t="s">
        <v>86</v>
      </c>
      <c r="D94" s="22"/>
      <c r="E94" s="22"/>
      <c r="F94" s="22"/>
      <c r="G94" s="22"/>
      <c r="H94" s="22"/>
      <c r="I94" s="102"/>
      <c r="J94" s="114" t="n">
        <f aca="false">J138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39" customFormat="true" ht="24.95" hidden="false" customHeight="true" outlineLevel="0" collapsed="false">
      <c r="B95" s="140"/>
      <c r="D95" s="141" t="s">
        <v>88</v>
      </c>
      <c r="E95" s="142"/>
      <c r="F95" s="142"/>
      <c r="G95" s="142"/>
      <c r="H95" s="142"/>
      <c r="I95" s="143"/>
      <c r="J95" s="144" t="n">
        <f aca="false">J139</f>
        <v>0</v>
      </c>
      <c r="L95" s="140"/>
    </row>
    <row r="96" s="145" customFormat="true" ht="19.95" hidden="false" customHeight="true" outlineLevel="0" collapsed="false">
      <c r="B96" s="146"/>
      <c r="D96" s="147" t="s">
        <v>89</v>
      </c>
      <c r="E96" s="148"/>
      <c r="F96" s="148"/>
      <c r="G96" s="148"/>
      <c r="H96" s="148"/>
      <c r="I96" s="149"/>
      <c r="J96" s="150" t="n">
        <f aca="false">J140</f>
        <v>0</v>
      </c>
      <c r="L96" s="146"/>
    </row>
    <row r="97" s="145" customFormat="true" ht="19.95" hidden="false" customHeight="true" outlineLevel="0" collapsed="false">
      <c r="B97" s="146"/>
      <c r="D97" s="147" t="s">
        <v>90</v>
      </c>
      <c r="E97" s="148"/>
      <c r="F97" s="148"/>
      <c r="G97" s="148"/>
      <c r="H97" s="148"/>
      <c r="I97" s="149"/>
      <c r="J97" s="150" t="n">
        <f aca="false">J142</f>
        <v>0</v>
      </c>
      <c r="L97" s="146"/>
    </row>
    <row r="98" s="145" customFormat="true" ht="19.95" hidden="false" customHeight="true" outlineLevel="0" collapsed="false">
      <c r="B98" s="146"/>
      <c r="D98" s="147" t="s">
        <v>91</v>
      </c>
      <c r="E98" s="148"/>
      <c r="F98" s="148"/>
      <c r="G98" s="148"/>
      <c r="H98" s="148"/>
      <c r="I98" s="149"/>
      <c r="J98" s="150" t="n">
        <f aca="false">J148</f>
        <v>0</v>
      </c>
      <c r="L98" s="146"/>
    </row>
    <row r="99" s="145" customFormat="true" ht="19.95" hidden="false" customHeight="true" outlineLevel="0" collapsed="false">
      <c r="B99" s="146"/>
      <c r="D99" s="147" t="s">
        <v>92</v>
      </c>
      <c r="E99" s="148"/>
      <c r="F99" s="148"/>
      <c r="G99" s="148"/>
      <c r="H99" s="148"/>
      <c r="I99" s="149"/>
      <c r="J99" s="150" t="n">
        <f aca="false">J184</f>
        <v>0</v>
      </c>
      <c r="L99" s="146"/>
    </row>
    <row r="100" s="145" customFormat="true" ht="19.95" hidden="false" customHeight="true" outlineLevel="0" collapsed="false">
      <c r="B100" s="146"/>
      <c r="D100" s="147" t="s">
        <v>93</v>
      </c>
      <c r="E100" s="148"/>
      <c r="F100" s="148"/>
      <c r="G100" s="148"/>
      <c r="H100" s="148"/>
      <c r="I100" s="149"/>
      <c r="J100" s="150" t="n">
        <f aca="false">J227</f>
        <v>0</v>
      </c>
      <c r="L100" s="146"/>
    </row>
    <row r="101" s="145" customFormat="true" ht="19.95" hidden="false" customHeight="true" outlineLevel="0" collapsed="false">
      <c r="B101" s="146"/>
      <c r="D101" s="147" t="s">
        <v>94</v>
      </c>
      <c r="E101" s="148"/>
      <c r="F101" s="148"/>
      <c r="G101" s="148"/>
      <c r="H101" s="148"/>
      <c r="I101" s="149"/>
      <c r="J101" s="150" t="n">
        <f aca="false">J233</f>
        <v>0</v>
      </c>
      <c r="L101" s="146"/>
    </row>
    <row r="102" s="139" customFormat="true" ht="24.95" hidden="false" customHeight="true" outlineLevel="0" collapsed="false">
      <c r="B102" s="140"/>
      <c r="D102" s="141" t="s">
        <v>95</v>
      </c>
      <c r="E102" s="142"/>
      <c r="F102" s="142"/>
      <c r="G102" s="142"/>
      <c r="H102" s="142"/>
      <c r="I102" s="143"/>
      <c r="J102" s="144" t="n">
        <f aca="false">J235</f>
        <v>0</v>
      </c>
      <c r="L102" s="140"/>
    </row>
    <row r="103" s="145" customFormat="true" ht="19.95" hidden="false" customHeight="true" outlineLevel="0" collapsed="false">
      <c r="B103" s="146"/>
      <c r="D103" s="147" t="s">
        <v>96</v>
      </c>
      <c r="E103" s="148"/>
      <c r="F103" s="148"/>
      <c r="G103" s="148"/>
      <c r="H103" s="148"/>
      <c r="I103" s="149"/>
      <c r="J103" s="150" t="n">
        <f aca="false">J236</f>
        <v>0</v>
      </c>
      <c r="L103" s="146"/>
    </row>
    <row r="104" s="145" customFormat="true" ht="19.95" hidden="false" customHeight="true" outlineLevel="0" collapsed="false">
      <c r="B104" s="146"/>
      <c r="D104" s="147" t="s">
        <v>97</v>
      </c>
      <c r="E104" s="148"/>
      <c r="F104" s="148"/>
      <c r="G104" s="148"/>
      <c r="H104" s="148"/>
      <c r="I104" s="149"/>
      <c r="J104" s="150" t="n">
        <f aca="false">J246</f>
        <v>0</v>
      </c>
      <c r="L104" s="146"/>
    </row>
    <row r="105" s="145" customFormat="true" ht="19.95" hidden="false" customHeight="true" outlineLevel="0" collapsed="false">
      <c r="B105" s="146"/>
      <c r="D105" s="147" t="s">
        <v>98</v>
      </c>
      <c r="E105" s="148"/>
      <c r="F105" s="148"/>
      <c r="G105" s="148"/>
      <c r="H105" s="148"/>
      <c r="I105" s="149"/>
      <c r="J105" s="150" t="n">
        <f aca="false">J270</f>
        <v>0</v>
      </c>
      <c r="L105" s="146"/>
    </row>
    <row r="106" s="145" customFormat="true" ht="19.95" hidden="false" customHeight="true" outlineLevel="0" collapsed="false">
      <c r="B106" s="146"/>
      <c r="D106" s="147" t="s">
        <v>99</v>
      </c>
      <c r="E106" s="148"/>
      <c r="F106" s="148"/>
      <c r="G106" s="148"/>
      <c r="H106" s="148"/>
      <c r="I106" s="149"/>
      <c r="J106" s="150" t="n">
        <f aca="false">J287</f>
        <v>0</v>
      </c>
      <c r="L106" s="146"/>
    </row>
    <row r="107" s="145" customFormat="true" ht="19.95" hidden="false" customHeight="true" outlineLevel="0" collapsed="false">
      <c r="B107" s="146"/>
      <c r="D107" s="147" t="s">
        <v>100</v>
      </c>
      <c r="E107" s="148"/>
      <c r="F107" s="148"/>
      <c r="G107" s="148"/>
      <c r="H107" s="148"/>
      <c r="I107" s="149"/>
      <c r="J107" s="150" t="n">
        <f aca="false">J304</f>
        <v>0</v>
      </c>
      <c r="L107" s="146"/>
    </row>
    <row r="108" s="145" customFormat="true" ht="19.95" hidden="false" customHeight="true" outlineLevel="0" collapsed="false">
      <c r="B108" s="146"/>
      <c r="D108" s="147" t="s">
        <v>101</v>
      </c>
      <c r="E108" s="148"/>
      <c r="F108" s="148"/>
      <c r="G108" s="148"/>
      <c r="H108" s="148"/>
      <c r="I108" s="149"/>
      <c r="J108" s="150" t="n">
        <f aca="false">J307</f>
        <v>0</v>
      </c>
      <c r="L108" s="146"/>
    </row>
    <row r="109" s="145" customFormat="true" ht="19.95" hidden="false" customHeight="true" outlineLevel="0" collapsed="false">
      <c r="B109" s="146"/>
      <c r="D109" s="147" t="s">
        <v>102</v>
      </c>
      <c r="E109" s="148"/>
      <c r="F109" s="148"/>
      <c r="G109" s="148"/>
      <c r="H109" s="148"/>
      <c r="I109" s="149"/>
      <c r="J109" s="150" t="n">
        <f aca="false">J314</f>
        <v>0</v>
      </c>
      <c r="L109" s="146"/>
    </row>
    <row r="110" s="145" customFormat="true" ht="19.95" hidden="false" customHeight="true" outlineLevel="0" collapsed="false">
      <c r="B110" s="146"/>
      <c r="D110" s="147" t="s">
        <v>103</v>
      </c>
      <c r="E110" s="148"/>
      <c r="F110" s="148"/>
      <c r="G110" s="148"/>
      <c r="H110" s="148"/>
      <c r="I110" s="149"/>
      <c r="J110" s="150" t="n">
        <f aca="false">J339</f>
        <v>0</v>
      </c>
      <c r="L110" s="146"/>
    </row>
    <row r="111" s="145" customFormat="true" ht="19.95" hidden="false" customHeight="true" outlineLevel="0" collapsed="false">
      <c r="B111" s="146"/>
      <c r="D111" s="147" t="s">
        <v>104</v>
      </c>
      <c r="E111" s="148"/>
      <c r="F111" s="148"/>
      <c r="G111" s="148"/>
      <c r="H111" s="148"/>
      <c r="I111" s="149"/>
      <c r="J111" s="150" t="n">
        <f aca="false">J344</f>
        <v>0</v>
      </c>
      <c r="L111" s="146"/>
    </row>
    <row r="112" s="145" customFormat="true" ht="19.95" hidden="false" customHeight="true" outlineLevel="0" collapsed="false">
      <c r="B112" s="146"/>
      <c r="D112" s="147" t="s">
        <v>105</v>
      </c>
      <c r="E112" s="148"/>
      <c r="F112" s="148"/>
      <c r="G112" s="148"/>
      <c r="H112" s="148"/>
      <c r="I112" s="149"/>
      <c r="J112" s="150" t="n">
        <f aca="false">J348</f>
        <v>0</v>
      </c>
      <c r="L112" s="146"/>
    </row>
    <row r="113" s="145" customFormat="true" ht="19.95" hidden="false" customHeight="true" outlineLevel="0" collapsed="false">
      <c r="B113" s="146"/>
      <c r="D113" s="147" t="s">
        <v>106</v>
      </c>
      <c r="E113" s="148"/>
      <c r="F113" s="148"/>
      <c r="G113" s="148"/>
      <c r="H113" s="148"/>
      <c r="I113" s="149"/>
      <c r="J113" s="150" t="n">
        <f aca="false">J364</f>
        <v>0</v>
      </c>
      <c r="L113" s="146"/>
    </row>
    <row r="114" s="145" customFormat="true" ht="19.95" hidden="false" customHeight="true" outlineLevel="0" collapsed="false">
      <c r="B114" s="146"/>
      <c r="D114" s="147" t="s">
        <v>107</v>
      </c>
      <c r="E114" s="148"/>
      <c r="F114" s="148"/>
      <c r="G114" s="148"/>
      <c r="H114" s="148"/>
      <c r="I114" s="149"/>
      <c r="J114" s="150" t="n">
        <f aca="false">J385</f>
        <v>0</v>
      </c>
      <c r="L114" s="146"/>
    </row>
    <row r="115" s="145" customFormat="true" ht="19.95" hidden="false" customHeight="true" outlineLevel="0" collapsed="false">
      <c r="B115" s="146"/>
      <c r="D115" s="147" t="s">
        <v>108</v>
      </c>
      <c r="E115" s="148"/>
      <c r="F115" s="148"/>
      <c r="G115" s="148"/>
      <c r="H115" s="148"/>
      <c r="I115" s="149"/>
      <c r="J115" s="150" t="n">
        <f aca="false">J396</f>
        <v>0</v>
      </c>
      <c r="L115" s="146"/>
    </row>
    <row r="116" s="139" customFormat="true" ht="24.95" hidden="false" customHeight="true" outlineLevel="0" collapsed="false">
      <c r="B116" s="140"/>
      <c r="D116" s="141" t="s">
        <v>109</v>
      </c>
      <c r="E116" s="142"/>
      <c r="F116" s="142"/>
      <c r="G116" s="142"/>
      <c r="H116" s="142"/>
      <c r="I116" s="143"/>
      <c r="J116" s="144" t="n">
        <f aca="false">J406</f>
        <v>0</v>
      </c>
      <c r="L116" s="140"/>
    </row>
    <row r="117" s="139" customFormat="true" ht="24.95" hidden="false" customHeight="true" outlineLevel="0" collapsed="false">
      <c r="B117" s="140"/>
      <c r="D117" s="141" t="s">
        <v>110</v>
      </c>
      <c r="E117" s="142"/>
      <c r="F117" s="142"/>
      <c r="G117" s="142"/>
      <c r="H117" s="142"/>
      <c r="I117" s="143"/>
      <c r="J117" s="144" t="n">
        <f aca="false">J414</f>
        <v>0</v>
      </c>
      <c r="L117" s="140"/>
    </row>
    <row r="118" s="145" customFormat="true" ht="19.95" hidden="false" customHeight="true" outlineLevel="0" collapsed="false">
      <c r="B118" s="146"/>
      <c r="D118" s="147" t="s">
        <v>111</v>
      </c>
      <c r="E118" s="148"/>
      <c r="F118" s="148"/>
      <c r="G118" s="148"/>
      <c r="H118" s="148"/>
      <c r="I118" s="149"/>
      <c r="J118" s="150" t="n">
        <f aca="false">J415</f>
        <v>0</v>
      </c>
      <c r="L118" s="146"/>
    </row>
    <row r="119" s="145" customFormat="true" ht="19.95" hidden="false" customHeight="true" outlineLevel="0" collapsed="false">
      <c r="B119" s="146"/>
      <c r="D119" s="147" t="s">
        <v>112</v>
      </c>
      <c r="E119" s="148"/>
      <c r="F119" s="148"/>
      <c r="G119" s="148"/>
      <c r="H119" s="148"/>
      <c r="I119" s="149"/>
      <c r="J119" s="150" t="n">
        <f aca="false">J417</f>
        <v>0</v>
      </c>
      <c r="L119" s="146"/>
    </row>
    <row r="120" s="145" customFormat="true" ht="19.95" hidden="false" customHeight="true" outlineLevel="0" collapsed="false">
      <c r="B120" s="146"/>
      <c r="D120" s="147" t="s">
        <v>113</v>
      </c>
      <c r="E120" s="148"/>
      <c r="F120" s="148"/>
      <c r="G120" s="148"/>
      <c r="H120" s="148"/>
      <c r="I120" s="149"/>
      <c r="J120" s="150" t="n">
        <f aca="false">J419</f>
        <v>0</v>
      </c>
      <c r="L120" s="146"/>
    </row>
    <row r="121" s="27" customFormat="true" ht="21.8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10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44"/>
      <c r="C122" s="45"/>
      <c r="D122" s="45"/>
      <c r="E122" s="45"/>
      <c r="F122" s="45"/>
      <c r="G122" s="45"/>
      <c r="H122" s="45"/>
      <c r="I122" s="132"/>
      <c r="J122" s="45"/>
      <c r="K122" s="45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6" s="27" customFormat="true" ht="6.95" hidden="false" customHeight="true" outlineLevel="0" collapsed="false">
      <c r="A126" s="22"/>
      <c r="B126" s="46"/>
      <c r="C126" s="47"/>
      <c r="D126" s="47"/>
      <c r="E126" s="47"/>
      <c r="F126" s="47"/>
      <c r="G126" s="47"/>
      <c r="H126" s="47"/>
      <c r="I126" s="133"/>
      <c r="J126" s="47"/>
      <c r="K126" s="47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24.95" hidden="false" customHeight="true" outlineLevel="0" collapsed="false">
      <c r="A127" s="22"/>
      <c r="B127" s="23"/>
      <c r="C127" s="7" t="s">
        <v>114</v>
      </c>
      <c r="D127" s="22"/>
      <c r="E127" s="22"/>
      <c r="F127" s="22"/>
      <c r="G127" s="22"/>
      <c r="H127" s="22"/>
      <c r="I127" s="10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10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15</v>
      </c>
      <c r="D129" s="22"/>
      <c r="E129" s="22"/>
      <c r="F129" s="22"/>
      <c r="G129" s="22"/>
      <c r="H129" s="22"/>
      <c r="I129" s="10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6.5" hidden="false" customHeight="true" outlineLevel="0" collapsed="false">
      <c r="A130" s="22"/>
      <c r="B130" s="23"/>
      <c r="C130" s="22"/>
      <c r="D130" s="22"/>
      <c r="E130" s="103" t="str">
        <f aca="false">E7</f>
        <v>Oprava hygienického zařízení v 1.pp</v>
      </c>
      <c r="F130" s="103"/>
      <c r="G130" s="103"/>
      <c r="H130" s="103"/>
      <c r="I130" s="10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10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19</v>
      </c>
      <c r="D132" s="22"/>
      <c r="E132" s="22"/>
      <c r="F132" s="16" t="str">
        <f aca="false">F10</f>
        <v>Malinovské náměstí 3,Brno</v>
      </c>
      <c r="G132" s="22"/>
      <c r="H132" s="22"/>
      <c r="I132" s="104" t="s">
        <v>21</v>
      </c>
      <c r="J132" s="105" t="str">
        <f aca="false">IF(J10="","",J10)</f>
        <v>12. 10. 2020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10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5.15" hidden="false" customHeight="true" outlineLevel="0" collapsed="false">
      <c r="A134" s="22"/>
      <c r="B134" s="23"/>
      <c r="C134" s="15" t="s">
        <v>23</v>
      </c>
      <c r="D134" s="22"/>
      <c r="E134" s="22"/>
      <c r="F134" s="16" t="str">
        <f aca="false">E13</f>
        <v>MmBrna,OSM,Husova 3,Brno</v>
      </c>
      <c r="G134" s="22"/>
      <c r="H134" s="22"/>
      <c r="I134" s="104" t="s">
        <v>29</v>
      </c>
      <c r="J134" s="134" t="str">
        <f aca="false">E19</f>
        <v>R.Volková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5.15" hidden="false" customHeight="true" outlineLevel="0" collapsed="false">
      <c r="A135" s="22"/>
      <c r="B135" s="23"/>
      <c r="C135" s="15" t="s">
        <v>27</v>
      </c>
      <c r="D135" s="22"/>
      <c r="E135" s="22"/>
      <c r="F135" s="16" t="str">
        <f aca="false">IF(E16="","",E16)</f>
        <v>Vyplň údaj</v>
      </c>
      <c r="G135" s="22"/>
      <c r="H135" s="22"/>
      <c r="I135" s="104" t="s">
        <v>32</v>
      </c>
      <c r="J135" s="134" t="str">
        <f aca="false">E22</f>
        <v>R.Volková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0.3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102"/>
      <c r="J136" s="22"/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158" customFormat="true" ht="29.3" hidden="false" customHeight="true" outlineLevel="0" collapsed="false">
      <c r="A137" s="151"/>
      <c r="B137" s="152"/>
      <c r="C137" s="153" t="s">
        <v>115</v>
      </c>
      <c r="D137" s="154" t="s">
        <v>59</v>
      </c>
      <c r="E137" s="154" t="s">
        <v>55</v>
      </c>
      <c r="F137" s="154" t="s">
        <v>56</v>
      </c>
      <c r="G137" s="154" t="s">
        <v>116</v>
      </c>
      <c r="H137" s="154" t="s">
        <v>117</v>
      </c>
      <c r="I137" s="155" t="s">
        <v>118</v>
      </c>
      <c r="J137" s="154" t="s">
        <v>85</v>
      </c>
      <c r="K137" s="156" t="s">
        <v>119</v>
      </c>
      <c r="L137" s="157"/>
      <c r="M137" s="68"/>
      <c r="N137" s="69" t="s">
        <v>38</v>
      </c>
      <c r="O137" s="69" t="s">
        <v>120</v>
      </c>
      <c r="P137" s="69" t="s">
        <v>121</v>
      </c>
      <c r="Q137" s="69" t="s">
        <v>122</v>
      </c>
      <c r="R137" s="69" t="s">
        <v>123</v>
      </c>
      <c r="S137" s="69" t="s">
        <v>124</v>
      </c>
      <c r="T137" s="70" t="s">
        <v>125</v>
      </c>
      <c r="U137" s="15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/>
    </row>
    <row r="138" s="27" customFormat="true" ht="22.8" hidden="false" customHeight="true" outlineLevel="0" collapsed="false">
      <c r="A138" s="22"/>
      <c r="B138" s="23"/>
      <c r="C138" s="76" t="s">
        <v>126</v>
      </c>
      <c r="D138" s="22"/>
      <c r="E138" s="22"/>
      <c r="F138" s="22"/>
      <c r="G138" s="22"/>
      <c r="H138" s="22"/>
      <c r="I138" s="102"/>
      <c r="J138" s="159" t="n">
        <f aca="false">BK138</f>
        <v>0</v>
      </c>
      <c r="K138" s="22"/>
      <c r="L138" s="23"/>
      <c r="M138" s="71"/>
      <c r="N138" s="58"/>
      <c r="O138" s="72"/>
      <c r="P138" s="160" t="n">
        <f aca="false">P139+P235+P406+P414</f>
        <v>0</v>
      </c>
      <c r="Q138" s="72"/>
      <c r="R138" s="160" t="n">
        <f aca="false">R139+R235+R406+R414</f>
        <v>5.79734341</v>
      </c>
      <c r="S138" s="72"/>
      <c r="T138" s="161" t="n">
        <f aca="false">T139+T235+T406+T414</f>
        <v>8.904298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73</v>
      </c>
      <c r="AU138" s="3" t="s">
        <v>87</v>
      </c>
      <c r="BK138" s="162" t="n">
        <f aca="false">BK139+BK235+BK406+BK414</f>
        <v>0</v>
      </c>
    </row>
    <row r="139" s="163" customFormat="true" ht="25.9" hidden="false" customHeight="true" outlineLevel="0" collapsed="false">
      <c r="B139" s="164"/>
      <c r="D139" s="165" t="s">
        <v>73</v>
      </c>
      <c r="E139" s="166" t="s">
        <v>127</v>
      </c>
      <c r="F139" s="166" t="s">
        <v>128</v>
      </c>
      <c r="I139" s="167"/>
      <c r="J139" s="168" t="n">
        <f aca="false">BK139</f>
        <v>0</v>
      </c>
      <c r="L139" s="164"/>
      <c r="M139" s="169"/>
      <c r="N139" s="170"/>
      <c r="O139" s="170"/>
      <c r="P139" s="171" t="n">
        <f aca="false">P140+P142+P148+P184+P227+P233</f>
        <v>0</v>
      </c>
      <c r="Q139" s="170"/>
      <c r="R139" s="171" t="n">
        <f aca="false">R140+R142+R148+R184+R227+R233</f>
        <v>4.20223139</v>
      </c>
      <c r="S139" s="170"/>
      <c r="T139" s="172" t="n">
        <f aca="false">T140+T142+T148+T184+T227+T233</f>
        <v>8.710478</v>
      </c>
      <c r="AR139" s="165" t="s">
        <v>79</v>
      </c>
      <c r="AT139" s="173" t="s">
        <v>73</v>
      </c>
      <c r="AU139" s="173" t="s">
        <v>74</v>
      </c>
      <c r="AY139" s="165" t="s">
        <v>129</v>
      </c>
      <c r="BK139" s="174" t="n">
        <f aca="false">BK140+BK142+BK148+BK184+BK227+BK233</f>
        <v>0</v>
      </c>
    </row>
    <row r="140" s="163" customFormat="true" ht="22.8" hidden="false" customHeight="true" outlineLevel="0" collapsed="false">
      <c r="B140" s="164"/>
      <c r="D140" s="165" t="s">
        <v>73</v>
      </c>
      <c r="E140" s="175" t="s">
        <v>79</v>
      </c>
      <c r="F140" s="175" t="s">
        <v>130</v>
      </c>
      <c r="I140" s="167"/>
      <c r="J140" s="176" t="n">
        <f aca="false">BK140</f>
        <v>0</v>
      </c>
      <c r="L140" s="164"/>
      <c r="M140" s="169"/>
      <c r="N140" s="170"/>
      <c r="O140" s="170"/>
      <c r="P140" s="171" t="n">
        <f aca="false">P141</f>
        <v>0</v>
      </c>
      <c r="Q140" s="170"/>
      <c r="R140" s="171" t="n">
        <f aca="false">R141</f>
        <v>0</v>
      </c>
      <c r="S140" s="170"/>
      <c r="T140" s="172" t="n">
        <f aca="false">T141</f>
        <v>0</v>
      </c>
      <c r="AR140" s="165" t="s">
        <v>79</v>
      </c>
      <c r="AT140" s="173" t="s">
        <v>73</v>
      </c>
      <c r="AU140" s="173" t="s">
        <v>79</v>
      </c>
      <c r="AY140" s="165" t="s">
        <v>129</v>
      </c>
      <c r="BK140" s="174" t="n">
        <f aca="false">BK141</f>
        <v>0</v>
      </c>
    </row>
    <row r="141" s="27" customFormat="true" ht="16.5" hidden="false" customHeight="true" outlineLevel="0" collapsed="false">
      <c r="A141" s="22"/>
      <c r="B141" s="177"/>
      <c r="C141" s="178" t="s">
        <v>79</v>
      </c>
      <c r="D141" s="178" t="s">
        <v>131</v>
      </c>
      <c r="E141" s="179" t="s">
        <v>132</v>
      </c>
      <c r="F141" s="180" t="s">
        <v>133</v>
      </c>
      <c r="G141" s="181" t="s">
        <v>134</v>
      </c>
      <c r="H141" s="182" t="n">
        <v>1</v>
      </c>
      <c r="I141" s="183"/>
      <c r="J141" s="184" t="n">
        <f aca="false">ROUND(I141*H141,2)</f>
        <v>0</v>
      </c>
      <c r="K141" s="180"/>
      <c r="L141" s="23"/>
      <c r="M141" s="185"/>
      <c r="N141" s="186" t="s">
        <v>39</v>
      </c>
      <c r="O141" s="60"/>
      <c r="P141" s="187" t="n">
        <f aca="false">O141*H141</f>
        <v>0</v>
      </c>
      <c r="Q141" s="187" t="n">
        <v>0</v>
      </c>
      <c r="R141" s="187" t="n">
        <f aca="false">Q141*H141</f>
        <v>0</v>
      </c>
      <c r="S141" s="187" t="n">
        <v>0</v>
      </c>
      <c r="T141" s="188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9" t="s">
        <v>135</v>
      </c>
      <c r="AT141" s="189" t="s">
        <v>131</v>
      </c>
      <c r="AU141" s="189" t="s">
        <v>81</v>
      </c>
      <c r="AY141" s="3" t="s">
        <v>129</v>
      </c>
      <c r="BE141" s="190" t="n">
        <f aca="false">IF(N141="základní",J141,0)</f>
        <v>0</v>
      </c>
      <c r="BF141" s="190" t="n">
        <f aca="false">IF(N141="snížená",J141,0)</f>
        <v>0</v>
      </c>
      <c r="BG141" s="190" t="n">
        <f aca="false">IF(N141="zákl. přenesená",J141,0)</f>
        <v>0</v>
      </c>
      <c r="BH141" s="190" t="n">
        <f aca="false">IF(N141="sníž. přenesená",J141,0)</f>
        <v>0</v>
      </c>
      <c r="BI141" s="190" t="n">
        <f aca="false">IF(N141="nulová",J141,0)</f>
        <v>0</v>
      </c>
      <c r="BJ141" s="3" t="s">
        <v>79</v>
      </c>
      <c r="BK141" s="190" t="n">
        <f aca="false">ROUND(I141*H141,2)</f>
        <v>0</v>
      </c>
      <c r="BL141" s="3" t="s">
        <v>135</v>
      </c>
      <c r="BM141" s="189" t="s">
        <v>136</v>
      </c>
    </row>
    <row r="142" s="163" customFormat="true" ht="22.8" hidden="false" customHeight="true" outlineLevel="0" collapsed="false">
      <c r="B142" s="164"/>
      <c r="D142" s="165" t="s">
        <v>73</v>
      </c>
      <c r="E142" s="175" t="s">
        <v>137</v>
      </c>
      <c r="F142" s="175" t="s">
        <v>138</v>
      </c>
      <c r="I142" s="167"/>
      <c r="J142" s="176" t="n">
        <f aca="false">BK142</f>
        <v>0</v>
      </c>
      <c r="L142" s="164"/>
      <c r="M142" s="169"/>
      <c r="N142" s="170"/>
      <c r="O142" s="170"/>
      <c r="P142" s="171" t="n">
        <f aca="false">SUM(P143:P147)</f>
        <v>0</v>
      </c>
      <c r="Q142" s="170"/>
      <c r="R142" s="171" t="n">
        <f aca="false">SUM(R143:R147)</f>
        <v>0.82119003</v>
      </c>
      <c r="S142" s="170"/>
      <c r="T142" s="172" t="n">
        <f aca="false">SUM(T143:T147)</f>
        <v>0</v>
      </c>
      <c r="AR142" s="165" t="s">
        <v>79</v>
      </c>
      <c r="AT142" s="173" t="s">
        <v>73</v>
      </c>
      <c r="AU142" s="173" t="s">
        <v>79</v>
      </c>
      <c r="AY142" s="165" t="s">
        <v>129</v>
      </c>
      <c r="BK142" s="174" t="n">
        <f aca="false">SUM(BK143:BK147)</f>
        <v>0</v>
      </c>
    </row>
    <row r="143" s="27" customFormat="true" ht="21.75" hidden="false" customHeight="true" outlineLevel="0" collapsed="false">
      <c r="A143" s="22"/>
      <c r="B143" s="177"/>
      <c r="C143" s="178" t="s">
        <v>81</v>
      </c>
      <c r="D143" s="178" t="s">
        <v>131</v>
      </c>
      <c r="E143" s="179" t="s">
        <v>139</v>
      </c>
      <c r="F143" s="180" t="s">
        <v>140</v>
      </c>
      <c r="G143" s="181" t="s">
        <v>141</v>
      </c>
      <c r="H143" s="182" t="n">
        <v>10.843</v>
      </c>
      <c r="I143" s="183"/>
      <c r="J143" s="184" t="n">
        <f aca="false">ROUND(I143*H143,2)</f>
        <v>0</v>
      </c>
      <c r="K143" s="180" t="s">
        <v>142</v>
      </c>
      <c r="L143" s="23"/>
      <c r="M143" s="185"/>
      <c r="N143" s="186" t="s">
        <v>39</v>
      </c>
      <c r="O143" s="60"/>
      <c r="P143" s="187" t="n">
        <f aca="false">O143*H143</f>
        <v>0</v>
      </c>
      <c r="Q143" s="187" t="n">
        <v>0.07571</v>
      </c>
      <c r="R143" s="187" t="n">
        <f aca="false">Q143*H143</f>
        <v>0.82092353</v>
      </c>
      <c r="S143" s="187" t="n">
        <v>0</v>
      </c>
      <c r="T143" s="188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89" t="s">
        <v>135</v>
      </c>
      <c r="AT143" s="189" t="s">
        <v>131</v>
      </c>
      <c r="AU143" s="189" t="s">
        <v>81</v>
      </c>
      <c r="AY143" s="3" t="s">
        <v>129</v>
      </c>
      <c r="BE143" s="190" t="n">
        <f aca="false">IF(N143="základní",J143,0)</f>
        <v>0</v>
      </c>
      <c r="BF143" s="190" t="n">
        <f aca="false">IF(N143="snížená",J143,0)</f>
        <v>0</v>
      </c>
      <c r="BG143" s="190" t="n">
        <f aca="false">IF(N143="zákl. přenesená",J143,0)</f>
        <v>0</v>
      </c>
      <c r="BH143" s="190" t="n">
        <f aca="false">IF(N143="sníž. přenesená",J143,0)</f>
        <v>0</v>
      </c>
      <c r="BI143" s="190" t="n">
        <f aca="false">IF(N143="nulová",J143,0)</f>
        <v>0</v>
      </c>
      <c r="BJ143" s="3" t="s">
        <v>79</v>
      </c>
      <c r="BK143" s="190" t="n">
        <f aca="false">ROUND(I143*H143,2)</f>
        <v>0</v>
      </c>
      <c r="BL143" s="3" t="s">
        <v>135</v>
      </c>
      <c r="BM143" s="189" t="s">
        <v>143</v>
      </c>
    </row>
    <row r="144" s="191" customFormat="true" ht="12.8" hidden="false" customHeight="false" outlineLevel="0" collapsed="false">
      <c r="B144" s="192"/>
      <c r="D144" s="193" t="s">
        <v>144</v>
      </c>
      <c r="E144" s="194"/>
      <c r="F144" s="195" t="s">
        <v>145</v>
      </c>
      <c r="H144" s="196" t="n">
        <v>1.14</v>
      </c>
      <c r="I144" s="197"/>
      <c r="L144" s="192"/>
      <c r="M144" s="198"/>
      <c r="N144" s="199"/>
      <c r="O144" s="199"/>
      <c r="P144" s="199"/>
      <c r="Q144" s="199"/>
      <c r="R144" s="199"/>
      <c r="S144" s="199"/>
      <c r="T144" s="200"/>
      <c r="AT144" s="194" t="s">
        <v>144</v>
      </c>
      <c r="AU144" s="194" t="s">
        <v>81</v>
      </c>
      <c r="AV144" s="191" t="s">
        <v>81</v>
      </c>
      <c r="AW144" s="191" t="s">
        <v>31</v>
      </c>
      <c r="AX144" s="191" t="s">
        <v>74</v>
      </c>
      <c r="AY144" s="194" t="s">
        <v>129</v>
      </c>
    </row>
    <row r="145" s="191" customFormat="true" ht="12.8" hidden="false" customHeight="false" outlineLevel="0" collapsed="false">
      <c r="B145" s="192"/>
      <c r="D145" s="193" t="s">
        <v>144</v>
      </c>
      <c r="E145" s="194"/>
      <c r="F145" s="195" t="s">
        <v>146</v>
      </c>
      <c r="H145" s="196" t="n">
        <v>9.703</v>
      </c>
      <c r="I145" s="197"/>
      <c r="L145" s="192"/>
      <c r="M145" s="198"/>
      <c r="N145" s="199"/>
      <c r="O145" s="199"/>
      <c r="P145" s="199"/>
      <c r="Q145" s="199"/>
      <c r="R145" s="199"/>
      <c r="S145" s="199"/>
      <c r="T145" s="200"/>
      <c r="AT145" s="194" t="s">
        <v>144</v>
      </c>
      <c r="AU145" s="194" t="s">
        <v>81</v>
      </c>
      <c r="AV145" s="191" t="s">
        <v>81</v>
      </c>
      <c r="AW145" s="191" t="s">
        <v>31</v>
      </c>
      <c r="AX145" s="191" t="s">
        <v>74</v>
      </c>
      <c r="AY145" s="194" t="s">
        <v>129</v>
      </c>
    </row>
    <row r="146" s="201" customFormat="true" ht="12.8" hidden="false" customHeight="false" outlineLevel="0" collapsed="false">
      <c r="B146" s="202"/>
      <c r="D146" s="193" t="s">
        <v>144</v>
      </c>
      <c r="E146" s="203"/>
      <c r="F146" s="204" t="s">
        <v>147</v>
      </c>
      <c r="H146" s="205" t="n">
        <v>10.843</v>
      </c>
      <c r="I146" s="206"/>
      <c r="L146" s="202"/>
      <c r="M146" s="207"/>
      <c r="N146" s="208"/>
      <c r="O146" s="208"/>
      <c r="P146" s="208"/>
      <c r="Q146" s="208"/>
      <c r="R146" s="208"/>
      <c r="S146" s="208"/>
      <c r="T146" s="209"/>
      <c r="AT146" s="203" t="s">
        <v>144</v>
      </c>
      <c r="AU146" s="203" t="s">
        <v>81</v>
      </c>
      <c r="AV146" s="201" t="s">
        <v>135</v>
      </c>
      <c r="AW146" s="201" t="s">
        <v>31</v>
      </c>
      <c r="AX146" s="201" t="s">
        <v>79</v>
      </c>
      <c r="AY146" s="203" t="s">
        <v>129</v>
      </c>
    </row>
    <row r="147" s="27" customFormat="true" ht="21.75" hidden="false" customHeight="true" outlineLevel="0" collapsed="false">
      <c r="A147" s="22"/>
      <c r="B147" s="177"/>
      <c r="C147" s="178" t="s">
        <v>137</v>
      </c>
      <c r="D147" s="178" t="s">
        <v>131</v>
      </c>
      <c r="E147" s="179" t="s">
        <v>148</v>
      </c>
      <c r="F147" s="180" t="s">
        <v>149</v>
      </c>
      <c r="G147" s="181" t="s">
        <v>150</v>
      </c>
      <c r="H147" s="182" t="n">
        <v>2.05</v>
      </c>
      <c r="I147" s="183"/>
      <c r="J147" s="184" t="n">
        <f aca="false">ROUND(I147*H147,2)</f>
        <v>0</v>
      </c>
      <c r="K147" s="180" t="s">
        <v>142</v>
      </c>
      <c r="L147" s="23"/>
      <c r="M147" s="185"/>
      <c r="N147" s="186" t="s">
        <v>39</v>
      </c>
      <c r="O147" s="60"/>
      <c r="P147" s="187" t="n">
        <f aca="false">O147*H147</f>
        <v>0</v>
      </c>
      <c r="Q147" s="187" t="n">
        <v>0.00013</v>
      </c>
      <c r="R147" s="187" t="n">
        <f aca="false">Q147*H147</f>
        <v>0.0002665</v>
      </c>
      <c r="S147" s="187" t="n">
        <v>0</v>
      </c>
      <c r="T147" s="188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9" t="s">
        <v>135</v>
      </c>
      <c r="AT147" s="189" t="s">
        <v>131</v>
      </c>
      <c r="AU147" s="189" t="s">
        <v>81</v>
      </c>
      <c r="AY147" s="3" t="s">
        <v>129</v>
      </c>
      <c r="BE147" s="190" t="n">
        <f aca="false">IF(N147="základní",J147,0)</f>
        <v>0</v>
      </c>
      <c r="BF147" s="190" t="n">
        <f aca="false">IF(N147="snížená",J147,0)</f>
        <v>0</v>
      </c>
      <c r="BG147" s="190" t="n">
        <f aca="false">IF(N147="zákl. přenesená",J147,0)</f>
        <v>0</v>
      </c>
      <c r="BH147" s="190" t="n">
        <f aca="false">IF(N147="sníž. přenesená",J147,0)</f>
        <v>0</v>
      </c>
      <c r="BI147" s="190" t="n">
        <f aca="false">IF(N147="nulová",J147,0)</f>
        <v>0</v>
      </c>
      <c r="BJ147" s="3" t="s">
        <v>79</v>
      </c>
      <c r="BK147" s="190" t="n">
        <f aca="false">ROUND(I147*H147,2)</f>
        <v>0</v>
      </c>
      <c r="BL147" s="3" t="s">
        <v>135</v>
      </c>
      <c r="BM147" s="189" t="s">
        <v>151</v>
      </c>
    </row>
    <row r="148" s="163" customFormat="true" ht="22.8" hidden="false" customHeight="true" outlineLevel="0" collapsed="false">
      <c r="B148" s="164"/>
      <c r="D148" s="165" t="s">
        <v>73</v>
      </c>
      <c r="E148" s="175" t="s">
        <v>152</v>
      </c>
      <c r="F148" s="175" t="s">
        <v>153</v>
      </c>
      <c r="I148" s="167"/>
      <c r="J148" s="176" t="n">
        <f aca="false">BK148</f>
        <v>0</v>
      </c>
      <c r="L148" s="164"/>
      <c r="M148" s="169"/>
      <c r="N148" s="170"/>
      <c r="O148" s="170"/>
      <c r="P148" s="171" t="n">
        <f aca="false">SUM(P149:P183)</f>
        <v>0</v>
      </c>
      <c r="Q148" s="170"/>
      <c r="R148" s="171" t="n">
        <f aca="false">SUM(R149:R183)</f>
        <v>3.38089336</v>
      </c>
      <c r="S148" s="170"/>
      <c r="T148" s="172" t="n">
        <f aca="false">SUM(T149:T183)</f>
        <v>0</v>
      </c>
      <c r="AR148" s="165" t="s">
        <v>79</v>
      </c>
      <c r="AT148" s="173" t="s">
        <v>73</v>
      </c>
      <c r="AU148" s="173" t="s">
        <v>79</v>
      </c>
      <c r="AY148" s="165" t="s">
        <v>129</v>
      </c>
      <c r="BK148" s="174" t="n">
        <f aca="false">SUM(BK149:BK183)</f>
        <v>0</v>
      </c>
    </row>
    <row r="149" s="27" customFormat="true" ht="16.5" hidden="false" customHeight="true" outlineLevel="0" collapsed="false">
      <c r="A149" s="22"/>
      <c r="B149" s="177"/>
      <c r="C149" s="178" t="s">
        <v>135</v>
      </c>
      <c r="D149" s="178" t="s">
        <v>131</v>
      </c>
      <c r="E149" s="179" t="s">
        <v>154</v>
      </c>
      <c r="F149" s="180" t="s">
        <v>155</v>
      </c>
      <c r="G149" s="181" t="s">
        <v>141</v>
      </c>
      <c r="H149" s="182" t="n">
        <v>21.146</v>
      </c>
      <c r="I149" s="183"/>
      <c r="J149" s="184" t="n">
        <f aca="false">ROUND(I149*H149,2)</f>
        <v>0</v>
      </c>
      <c r="K149" s="180" t="s">
        <v>142</v>
      </c>
      <c r="L149" s="23"/>
      <c r="M149" s="185"/>
      <c r="N149" s="186" t="s">
        <v>39</v>
      </c>
      <c r="O149" s="60"/>
      <c r="P149" s="187" t="n">
        <f aca="false">O149*H149</f>
        <v>0</v>
      </c>
      <c r="Q149" s="187" t="n">
        <v>0.00026</v>
      </c>
      <c r="R149" s="187" t="n">
        <f aca="false">Q149*H149</f>
        <v>0.00549796</v>
      </c>
      <c r="S149" s="187" t="n">
        <v>0</v>
      </c>
      <c r="T149" s="188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89" t="s">
        <v>135</v>
      </c>
      <c r="AT149" s="189" t="s">
        <v>131</v>
      </c>
      <c r="AU149" s="189" t="s">
        <v>81</v>
      </c>
      <c r="AY149" s="3" t="s">
        <v>129</v>
      </c>
      <c r="BE149" s="190" t="n">
        <f aca="false">IF(N149="základní",J149,0)</f>
        <v>0</v>
      </c>
      <c r="BF149" s="190" t="n">
        <f aca="false">IF(N149="snížená",J149,0)</f>
        <v>0</v>
      </c>
      <c r="BG149" s="190" t="n">
        <f aca="false">IF(N149="zákl. přenesená",J149,0)</f>
        <v>0</v>
      </c>
      <c r="BH149" s="190" t="n">
        <f aca="false">IF(N149="sníž. přenesená",J149,0)</f>
        <v>0</v>
      </c>
      <c r="BI149" s="190" t="n">
        <f aca="false">IF(N149="nulová",J149,0)</f>
        <v>0</v>
      </c>
      <c r="BJ149" s="3" t="s">
        <v>79</v>
      </c>
      <c r="BK149" s="190" t="n">
        <f aca="false">ROUND(I149*H149,2)</f>
        <v>0</v>
      </c>
      <c r="BL149" s="3" t="s">
        <v>135</v>
      </c>
      <c r="BM149" s="189" t="s">
        <v>156</v>
      </c>
    </row>
    <row r="150" s="191" customFormat="true" ht="12.8" hidden="false" customHeight="false" outlineLevel="0" collapsed="false">
      <c r="B150" s="192"/>
      <c r="D150" s="193" t="s">
        <v>144</v>
      </c>
      <c r="E150" s="194"/>
      <c r="F150" s="195" t="s">
        <v>157</v>
      </c>
      <c r="H150" s="196" t="n">
        <v>21.146</v>
      </c>
      <c r="I150" s="197"/>
      <c r="L150" s="192"/>
      <c r="M150" s="198"/>
      <c r="N150" s="199"/>
      <c r="O150" s="199"/>
      <c r="P150" s="199"/>
      <c r="Q150" s="199"/>
      <c r="R150" s="199"/>
      <c r="S150" s="199"/>
      <c r="T150" s="200"/>
      <c r="AT150" s="194" t="s">
        <v>144</v>
      </c>
      <c r="AU150" s="194" t="s">
        <v>81</v>
      </c>
      <c r="AV150" s="191" t="s">
        <v>81</v>
      </c>
      <c r="AW150" s="191" t="s">
        <v>31</v>
      </c>
      <c r="AX150" s="191" t="s">
        <v>79</v>
      </c>
      <c r="AY150" s="194" t="s">
        <v>129</v>
      </c>
    </row>
    <row r="151" s="27" customFormat="true" ht="16.5" hidden="false" customHeight="true" outlineLevel="0" collapsed="false">
      <c r="A151" s="22"/>
      <c r="B151" s="177"/>
      <c r="C151" s="178" t="s">
        <v>158</v>
      </c>
      <c r="D151" s="178" t="s">
        <v>131</v>
      </c>
      <c r="E151" s="179" t="s">
        <v>159</v>
      </c>
      <c r="F151" s="180" t="s">
        <v>160</v>
      </c>
      <c r="G151" s="181" t="s">
        <v>141</v>
      </c>
      <c r="H151" s="182" t="n">
        <v>4.3</v>
      </c>
      <c r="I151" s="183"/>
      <c r="J151" s="184" t="n">
        <f aca="false">ROUND(I151*H151,2)</f>
        <v>0</v>
      </c>
      <c r="K151" s="180" t="s">
        <v>142</v>
      </c>
      <c r="L151" s="23"/>
      <c r="M151" s="185"/>
      <c r="N151" s="186" t="s">
        <v>39</v>
      </c>
      <c r="O151" s="60"/>
      <c r="P151" s="187" t="n">
        <f aca="false">O151*H151</f>
        <v>0</v>
      </c>
      <c r="Q151" s="187" t="n">
        <v>0.04</v>
      </c>
      <c r="R151" s="187" t="n">
        <f aca="false">Q151*H151</f>
        <v>0.172</v>
      </c>
      <c r="S151" s="187" t="n">
        <v>0</v>
      </c>
      <c r="T151" s="188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89" t="s">
        <v>135</v>
      </c>
      <c r="AT151" s="189" t="s">
        <v>131</v>
      </c>
      <c r="AU151" s="189" t="s">
        <v>81</v>
      </c>
      <c r="AY151" s="3" t="s">
        <v>129</v>
      </c>
      <c r="BE151" s="190" t="n">
        <f aca="false">IF(N151="základní",J151,0)</f>
        <v>0</v>
      </c>
      <c r="BF151" s="190" t="n">
        <f aca="false">IF(N151="snížená",J151,0)</f>
        <v>0</v>
      </c>
      <c r="BG151" s="190" t="n">
        <f aca="false">IF(N151="zákl. přenesená",J151,0)</f>
        <v>0</v>
      </c>
      <c r="BH151" s="190" t="n">
        <f aca="false">IF(N151="sníž. přenesená",J151,0)</f>
        <v>0</v>
      </c>
      <c r="BI151" s="190" t="n">
        <f aca="false">IF(N151="nulová",J151,0)</f>
        <v>0</v>
      </c>
      <c r="BJ151" s="3" t="s">
        <v>79</v>
      </c>
      <c r="BK151" s="190" t="n">
        <f aca="false">ROUND(I151*H151,2)</f>
        <v>0</v>
      </c>
      <c r="BL151" s="3" t="s">
        <v>135</v>
      </c>
      <c r="BM151" s="189" t="s">
        <v>161</v>
      </c>
    </row>
    <row r="152" s="191" customFormat="true" ht="12.8" hidden="false" customHeight="false" outlineLevel="0" collapsed="false">
      <c r="B152" s="192"/>
      <c r="D152" s="193" t="s">
        <v>144</v>
      </c>
      <c r="E152" s="194"/>
      <c r="F152" s="195" t="s">
        <v>162</v>
      </c>
      <c r="H152" s="196" t="n">
        <v>4.3</v>
      </c>
      <c r="I152" s="197"/>
      <c r="L152" s="192"/>
      <c r="M152" s="198"/>
      <c r="N152" s="199"/>
      <c r="O152" s="199"/>
      <c r="P152" s="199"/>
      <c r="Q152" s="199"/>
      <c r="R152" s="199"/>
      <c r="S152" s="199"/>
      <c r="T152" s="200"/>
      <c r="AT152" s="194" t="s">
        <v>144</v>
      </c>
      <c r="AU152" s="194" t="s">
        <v>81</v>
      </c>
      <c r="AV152" s="191" t="s">
        <v>81</v>
      </c>
      <c r="AW152" s="191" t="s">
        <v>31</v>
      </c>
      <c r="AX152" s="191" t="s">
        <v>74</v>
      </c>
      <c r="AY152" s="194" t="s">
        <v>129</v>
      </c>
    </row>
    <row r="153" s="201" customFormat="true" ht="12.8" hidden="false" customHeight="false" outlineLevel="0" collapsed="false">
      <c r="B153" s="202"/>
      <c r="D153" s="193" t="s">
        <v>144</v>
      </c>
      <c r="E153" s="203"/>
      <c r="F153" s="204" t="s">
        <v>147</v>
      </c>
      <c r="H153" s="205" t="n">
        <v>4.3</v>
      </c>
      <c r="I153" s="206"/>
      <c r="L153" s="202"/>
      <c r="M153" s="207"/>
      <c r="N153" s="208"/>
      <c r="O153" s="208"/>
      <c r="P153" s="208"/>
      <c r="Q153" s="208"/>
      <c r="R153" s="208"/>
      <c r="S153" s="208"/>
      <c r="T153" s="209"/>
      <c r="AT153" s="203" t="s">
        <v>144</v>
      </c>
      <c r="AU153" s="203" t="s">
        <v>81</v>
      </c>
      <c r="AV153" s="201" t="s">
        <v>135</v>
      </c>
      <c r="AW153" s="201" t="s">
        <v>31</v>
      </c>
      <c r="AX153" s="201" t="s">
        <v>79</v>
      </c>
      <c r="AY153" s="203" t="s">
        <v>129</v>
      </c>
    </row>
    <row r="154" s="27" customFormat="true" ht="21.75" hidden="false" customHeight="true" outlineLevel="0" collapsed="false">
      <c r="A154" s="22"/>
      <c r="B154" s="177"/>
      <c r="C154" s="178" t="s">
        <v>152</v>
      </c>
      <c r="D154" s="178" t="s">
        <v>131</v>
      </c>
      <c r="E154" s="179" t="s">
        <v>163</v>
      </c>
      <c r="F154" s="180" t="s">
        <v>164</v>
      </c>
      <c r="G154" s="181" t="s">
        <v>141</v>
      </c>
      <c r="H154" s="182" t="n">
        <v>21.146</v>
      </c>
      <c r="I154" s="183"/>
      <c r="J154" s="184" t="n">
        <f aca="false">ROUND(I154*H154,2)</f>
        <v>0</v>
      </c>
      <c r="K154" s="180" t="s">
        <v>142</v>
      </c>
      <c r="L154" s="23"/>
      <c r="M154" s="185"/>
      <c r="N154" s="186" t="s">
        <v>39</v>
      </c>
      <c r="O154" s="60"/>
      <c r="P154" s="187" t="n">
        <f aca="false">O154*H154</f>
        <v>0</v>
      </c>
      <c r="Q154" s="187" t="n">
        <v>0.00438</v>
      </c>
      <c r="R154" s="187" t="n">
        <f aca="false">Q154*H154</f>
        <v>0.09261948</v>
      </c>
      <c r="S154" s="187" t="n">
        <v>0</v>
      </c>
      <c r="T154" s="188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89" t="s">
        <v>135</v>
      </c>
      <c r="AT154" s="189" t="s">
        <v>131</v>
      </c>
      <c r="AU154" s="189" t="s">
        <v>81</v>
      </c>
      <c r="AY154" s="3" t="s">
        <v>129</v>
      </c>
      <c r="BE154" s="190" t="n">
        <f aca="false">IF(N154="základní",J154,0)</f>
        <v>0</v>
      </c>
      <c r="BF154" s="190" t="n">
        <f aca="false">IF(N154="snížená",J154,0)</f>
        <v>0</v>
      </c>
      <c r="BG154" s="190" t="n">
        <f aca="false">IF(N154="zákl. přenesená",J154,0)</f>
        <v>0</v>
      </c>
      <c r="BH154" s="190" t="n">
        <f aca="false">IF(N154="sníž. přenesená",J154,0)</f>
        <v>0</v>
      </c>
      <c r="BI154" s="190" t="n">
        <f aca="false">IF(N154="nulová",J154,0)</f>
        <v>0</v>
      </c>
      <c r="BJ154" s="3" t="s">
        <v>79</v>
      </c>
      <c r="BK154" s="190" t="n">
        <f aca="false">ROUND(I154*H154,2)</f>
        <v>0</v>
      </c>
      <c r="BL154" s="3" t="s">
        <v>135</v>
      </c>
      <c r="BM154" s="189" t="s">
        <v>165</v>
      </c>
    </row>
    <row r="155" s="191" customFormat="true" ht="12.8" hidden="false" customHeight="false" outlineLevel="0" collapsed="false">
      <c r="B155" s="192"/>
      <c r="D155" s="193" t="s">
        <v>144</v>
      </c>
      <c r="E155" s="194"/>
      <c r="F155" s="195" t="s">
        <v>166</v>
      </c>
      <c r="H155" s="196" t="n">
        <v>21.146</v>
      </c>
      <c r="I155" s="197"/>
      <c r="L155" s="192"/>
      <c r="M155" s="198"/>
      <c r="N155" s="199"/>
      <c r="O155" s="199"/>
      <c r="P155" s="199"/>
      <c r="Q155" s="199"/>
      <c r="R155" s="199"/>
      <c r="S155" s="199"/>
      <c r="T155" s="200"/>
      <c r="AT155" s="194" t="s">
        <v>144</v>
      </c>
      <c r="AU155" s="194" t="s">
        <v>81</v>
      </c>
      <c r="AV155" s="191" t="s">
        <v>81</v>
      </c>
      <c r="AW155" s="191" t="s">
        <v>31</v>
      </c>
      <c r="AX155" s="191" t="s">
        <v>79</v>
      </c>
      <c r="AY155" s="194" t="s">
        <v>129</v>
      </c>
    </row>
    <row r="156" s="27" customFormat="true" ht="21.75" hidden="false" customHeight="true" outlineLevel="0" collapsed="false">
      <c r="A156" s="22"/>
      <c r="B156" s="177"/>
      <c r="C156" s="178" t="s">
        <v>167</v>
      </c>
      <c r="D156" s="178" t="s">
        <v>131</v>
      </c>
      <c r="E156" s="179" t="s">
        <v>168</v>
      </c>
      <c r="F156" s="180" t="s">
        <v>169</v>
      </c>
      <c r="G156" s="181" t="s">
        <v>141</v>
      </c>
      <c r="H156" s="182" t="n">
        <v>16.2</v>
      </c>
      <c r="I156" s="183"/>
      <c r="J156" s="184" t="n">
        <f aca="false">ROUND(I156*H156,2)</f>
        <v>0</v>
      </c>
      <c r="K156" s="180" t="s">
        <v>142</v>
      </c>
      <c r="L156" s="23"/>
      <c r="M156" s="185"/>
      <c r="N156" s="186" t="s">
        <v>39</v>
      </c>
      <c r="O156" s="60"/>
      <c r="P156" s="187" t="n">
        <f aca="false">O156*H156</f>
        <v>0</v>
      </c>
      <c r="Q156" s="187" t="n">
        <v>0.0154</v>
      </c>
      <c r="R156" s="187" t="n">
        <f aca="false">Q156*H156</f>
        <v>0.24948</v>
      </c>
      <c r="S156" s="187" t="n">
        <v>0</v>
      </c>
      <c r="T156" s="188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89" t="s">
        <v>135</v>
      </c>
      <c r="AT156" s="189" t="s">
        <v>131</v>
      </c>
      <c r="AU156" s="189" t="s">
        <v>81</v>
      </c>
      <c r="AY156" s="3" t="s">
        <v>129</v>
      </c>
      <c r="BE156" s="190" t="n">
        <f aca="false">IF(N156="základní",J156,0)</f>
        <v>0</v>
      </c>
      <c r="BF156" s="190" t="n">
        <f aca="false">IF(N156="snížená",J156,0)</f>
        <v>0</v>
      </c>
      <c r="BG156" s="190" t="n">
        <f aca="false">IF(N156="zákl. přenesená",J156,0)</f>
        <v>0</v>
      </c>
      <c r="BH156" s="190" t="n">
        <f aca="false">IF(N156="sníž. přenesená",J156,0)</f>
        <v>0</v>
      </c>
      <c r="BI156" s="190" t="n">
        <f aca="false">IF(N156="nulová",J156,0)</f>
        <v>0</v>
      </c>
      <c r="BJ156" s="3" t="s">
        <v>79</v>
      </c>
      <c r="BK156" s="190" t="n">
        <f aca="false">ROUND(I156*H156,2)</f>
        <v>0</v>
      </c>
      <c r="BL156" s="3" t="s">
        <v>135</v>
      </c>
      <c r="BM156" s="189" t="s">
        <v>170</v>
      </c>
    </row>
    <row r="157" s="191" customFormat="true" ht="12.8" hidden="false" customHeight="false" outlineLevel="0" collapsed="false">
      <c r="B157" s="192"/>
      <c r="D157" s="193" t="s">
        <v>144</v>
      </c>
      <c r="E157" s="194"/>
      <c r="F157" s="195" t="s">
        <v>171</v>
      </c>
      <c r="H157" s="196" t="n">
        <v>3.3</v>
      </c>
      <c r="I157" s="197"/>
      <c r="L157" s="192"/>
      <c r="M157" s="198"/>
      <c r="N157" s="199"/>
      <c r="O157" s="199"/>
      <c r="P157" s="199"/>
      <c r="Q157" s="199"/>
      <c r="R157" s="199"/>
      <c r="S157" s="199"/>
      <c r="T157" s="200"/>
      <c r="AT157" s="194" t="s">
        <v>144</v>
      </c>
      <c r="AU157" s="194" t="s">
        <v>81</v>
      </c>
      <c r="AV157" s="191" t="s">
        <v>81</v>
      </c>
      <c r="AW157" s="191" t="s">
        <v>31</v>
      </c>
      <c r="AX157" s="191" t="s">
        <v>74</v>
      </c>
      <c r="AY157" s="194" t="s">
        <v>129</v>
      </c>
    </row>
    <row r="158" s="191" customFormat="true" ht="12.8" hidden="false" customHeight="false" outlineLevel="0" collapsed="false">
      <c r="B158" s="192"/>
      <c r="D158" s="193" t="s">
        <v>144</v>
      </c>
      <c r="E158" s="194"/>
      <c r="F158" s="195" t="s">
        <v>172</v>
      </c>
      <c r="H158" s="196" t="n">
        <v>9.6</v>
      </c>
      <c r="I158" s="197"/>
      <c r="L158" s="192"/>
      <c r="M158" s="198"/>
      <c r="N158" s="199"/>
      <c r="O158" s="199"/>
      <c r="P158" s="199"/>
      <c r="Q158" s="199"/>
      <c r="R158" s="199"/>
      <c r="S158" s="199"/>
      <c r="T158" s="200"/>
      <c r="AT158" s="194" t="s">
        <v>144</v>
      </c>
      <c r="AU158" s="194" t="s">
        <v>81</v>
      </c>
      <c r="AV158" s="191" t="s">
        <v>81</v>
      </c>
      <c r="AW158" s="191" t="s">
        <v>31</v>
      </c>
      <c r="AX158" s="191" t="s">
        <v>74</v>
      </c>
      <c r="AY158" s="194" t="s">
        <v>129</v>
      </c>
    </row>
    <row r="159" s="191" customFormat="true" ht="12.8" hidden="false" customHeight="false" outlineLevel="0" collapsed="false">
      <c r="B159" s="192"/>
      <c r="D159" s="193" t="s">
        <v>144</v>
      </c>
      <c r="E159" s="194"/>
      <c r="F159" s="195" t="s">
        <v>173</v>
      </c>
      <c r="H159" s="196" t="n">
        <v>2.4</v>
      </c>
      <c r="I159" s="197"/>
      <c r="L159" s="192"/>
      <c r="M159" s="198"/>
      <c r="N159" s="199"/>
      <c r="O159" s="199"/>
      <c r="P159" s="199"/>
      <c r="Q159" s="199"/>
      <c r="R159" s="199"/>
      <c r="S159" s="199"/>
      <c r="T159" s="200"/>
      <c r="AT159" s="194" t="s">
        <v>144</v>
      </c>
      <c r="AU159" s="194" t="s">
        <v>81</v>
      </c>
      <c r="AV159" s="191" t="s">
        <v>81</v>
      </c>
      <c r="AW159" s="191" t="s">
        <v>31</v>
      </c>
      <c r="AX159" s="191" t="s">
        <v>74</v>
      </c>
      <c r="AY159" s="194" t="s">
        <v>129</v>
      </c>
    </row>
    <row r="160" s="191" customFormat="true" ht="12.8" hidden="false" customHeight="false" outlineLevel="0" collapsed="false">
      <c r="B160" s="192"/>
      <c r="D160" s="193" t="s">
        <v>144</v>
      </c>
      <c r="E160" s="194"/>
      <c r="F160" s="195" t="s">
        <v>174</v>
      </c>
      <c r="H160" s="196" t="n">
        <v>0.9</v>
      </c>
      <c r="I160" s="197"/>
      <c r="L160" s="192"/>
      <c r="M160" s="198"/>
      <c r="N160" s="199"/>
      <c r="O160" s="199"/>
      <c r="P160" s="199"/>
      <c r="Q160" s="199"/>
      <c r="R160" s="199"/>
      <c r="S160" s="199"/>
      <c r="T160" s="200"/>
      <c r="AT160" s="194" t="s">
        <v>144</v>
      </c>
      <c r="AU160" s="194" t="s">
        <v>81</v>
      </c>
      <c r="AV160" s="191" t="s">
        <v>81</v>
      </c>
      <c r="AW160" s="191" t="s">
        <v>31</v>
      </c>
      <c r="AX160" s="191" t="s">
        <v>74</v>
      </c>
      <c r="AY160" s="194" t="s">
        <v>129</v>
      </c>
    </row>
    <row r="161" s="201" customFormat="true" ht="12.8" hidden="false" customHeight="false" outlineLevel="0" collapsed="false">
      <c r="B161" s="202"/>
      <c r="D161" s="193" t="s">
        <v>144</v>
      </c>
      <c r="E161" s="203"/>
      <c r="F161" s="204" t="s">
        <v>147</v>
      </c>
      <c r="H161" s="205" t="n">
        <v>16.2</v>
      </c>
      <c r="I161" s="206"/>
      <c r="L161" s="202"/>
      <c r="M161" s="207"/>
      <c r="N161" s="208"/>
      <c r="O161" s="208"/>
      <c r="P161" s="208"/>
      <c r="Q161" s="208"/>
      <c r="R161" s="208"/>
      <c r="S161" s="208"/>
      <c r="T161" s="209"/>
      <c r="AT161" s="203" t="s">
        <v>144</v>
      </c>
      <c r="AU161" s="203" t="s">
        <v>81</v>
      </c>
      <c r="AV161" s="201" t="s">
        <v>135</v>
      </c>
      <c r="AW161" s="201" t="s">
        <v>31</v>
      </c>
      <c r="AX161" s="201" t="s">
        <v>79</v>
      </c>
      <c r="AY161" s="203" t="s">
        <v>129</v>
      </c>
    </row>
    <row r="162" s="27" customFormat="true" ht="21.75" hidden="false" customHeight="true" outlineLevel="0" collapsed="false">
      <c r="A162" s="22"/>
      <c r="B162" s="177"/>
      <c r="C162" s="178" t="s">
        <v>175</v>
      </c>
      <c r="D162" s="178" t="s">
        <v>131</v>
      </c>
      <c r="E162" s="179" t="s">
        <v>176</v>
      </c>
      <c r="F162" s="180" t="s">
        <v>177</v>
      </c>
      <c r="G162" s="181" t="s">
        <v>141</v>
      </c>
      <c r="H162" s="182" t="n">
        <v>12.784</v>
      </c>
      <c r="I162" s="183"/>
      <c r="J162" s="184" t="n">
        <f aca="false">ROUND(I162*H162,2)</f>
        <v>0</v>
      </c>
      <c r="K162" s="180" t="s">
        <v>142</v>
      </c>
      <c r="L162" s="23"/>
      <c r="M162" s="185"/>
      <c r="N162" s="186" t="s">
        <v>39</v>
      </c>
      <c r="O162" s="60"/>
      <c r="P162" s="187" t="n">
        <f aca="false">O162*H162</f>
        <v>0</v>
      </c>
      <c r="Q162" s="187" t="n">
        <v>0.01838</v>
      </c>
      <c r="R162" s="187" t="n">
        <f aca="false">Q162*H162</f>
        <v>0.23496992</v>
      </c>
      <c r="S162" s="187" t="n">
        <v>0</v>
      </c>
      <c r="T162" s="188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89" t="s">
        <v>135</v>
      </c>
      <c r="AT162" s="189" t="s">
        <v>131</v>
      </c>
      <c r="AU162" s="189" t="s">
        <v>81</v>
      </c>
      <c r="AY162" s="3" t="s">
        <v>129</v>
      </c>
      <c r="BE162" s="190" t="n">
        <f aca="false">IF(N162="základní",J162,0)</f>
        <v>0</v>
      </c>
      <c r="BF162" s="190" t="n">
        <f aca="false">IF(N162="snížená",J162,0)</f>
        <v>0</v>
      </c>
      <c r="BG162" s="190" t="n">
        <f aca="false">IF(N162="zákl. přenesená",J162,0)</f>
        <v>0</v>
      </c>
      <c r="BH162" s="190" t="n">
        <f aca="false">IF(N162="sníž. přenesená",J162,0)</f>
        <v>0</v>
      </c>
      <c r="BI162" s="190" t="n">
        <f aca="false">IF(N162="nulová",J162,0)</f>
        <v>0</v>
      </c>
      <c r="BJ162" s="3" t="s">
        <v>79</v>
      </c>
      <c r="BK162" s="190" t="n">
        <f aca="false">ROUND(I162*H162,2)</f>
        <v>0</v>
      </c>
      <c r="BL162" s="3" t="s">
        <v>135</v>
      </c>
      <c r="BM162" s="189" t="s">
        <v>178</v>
      </c>
    </row>
    <row r="163" s="191" customFormat="true" ht="12.8" hidden="false" customHeight="false" outlineLevel="0" collapsed="false">
      <c r="B163" s="192"/>
      <c r="D163" s="193" t="s">
        <v>144</v>
      </c>
      <c r="E163" s="194"/>
      <c r="F163" s="195" t="s">
        <v>179</v>
      </c>
      <c r="H163" s="196" t="n">
        <v>0.86</v>
      </c>
      <c r="I163" s="197"/>
      <c r="L163" s="192"/>
      <c r="M163" s="198"/>
      <c r="N163" s="199"/>
      <c r="O163" s="199"/>
      <c r="P163" s="199"/>
      <c r="Q163" s="199"/>
      <c r="R163" s="199"/>
      <c r="S163" s="199"/>
      <c r="T163" s="200"/>
      <c r="AT163" s="194" t="s">
        <v>144</v>
      </c>
      <c r="AU163" s="194" t="s">
        <v>81</v>
      </c>
      <c r="AV163" s="191" t="s">
        <v>81</v>
      </c>
      <c r="AW163" s="191" t="s">
        <v>31</v>
      </c>
      <c r="AX163" s="191" t="s">
        <v>74</v>
      </c>
      <c r="AY163" s="194" t="s">
        <v>129</v>
      </c>
    </row>
    <row r="164" s="191" customFormat="true" ht="12.8" hidden="false" customHeight="false" outlineLevel="0" collapsed="false">
      <c r="B164" s="192"/>
      <c r="D164" s="193" t="s">
        <v>144</v>
      </c>
      <c r="E164" s="194"/>
      <c r="F164" s="195" t="s">
        <v>180</v>
      </c>
      <c r="H164" s="196" t="n">
        <v>2.868</v>
      </c>
      <c r="I164" s="197"/>
      <c r="L164" s="192"/>
      <c r="M164" s="198"/>
      <c r="N164" s="199"/>
      <c r="O164" s="199"/>
      <c r="P164" s="199"/>
      <c r="Q164" s="199"/>
      <c r="R164" s="199"/>
      <c r="S164" s="199"/>
      <c r="T164" s="200"/>
      <c r="AT164" s="194" t="s">
        <v>144</v>
      </c>
      <c r="AU164" s="194" t="s">
        <v>81</v>
      </c>
      <c r="AV164" s="191" t="s">
        <v>81</v>
      </c>
      <c r="AW164" s="191" t="s">
        <v>31</v>
      </c>
      <c r="AX164" s="191" t="s">
        <v>74</v>
      </c>
      <c r="AY164" s="194" t="s">
        <v>129</v>
      </c>
    </row>
    <row r="165" s="191" customFormat="true" ht="12.8" hidden="false" customHeight="false" outlineLevel="0" collapsed="false">
      <c r="B165" s="192"/>
      <c r="D165" s="193" t="s">
        <v>144</v>
      </c>
      <c r="E165" s="194"/>
      <c r="F165" s="195" t="s">
        <v>181</v>
      </c>
      <c r="H165" s="196" t="n">
        <v>4.428</v>
      </c>
      <c r="I165" s="197"/>
      <c r="L165" s="192"/>
      <c r="M165" s="198"/>
      <c r="N165" s="199"/>
      <c r="O165" s="199"/>
      <c r="P165" s="199"/>
      <c r="Q165" s="199"/>
      <c r="R165" s="199"/>
      <c r="S165" s="199"/>
      <c r="T165" s="200"/>
      <c r="AT165" s="194" t="s">
        <v>144</v>
      </c>
      <c r="AU165" s="194" t="s">
        <v>81</v>
      </c>
      <c r="AV165" s="191" t="s">
        <v>81</v>
      </c>
      <c r="AW165" s="191" t="s">
        <v>31</v>
      </c>
      <c r="AX165" s="191" t="s">
        <v>74</v>
      </c>
      <c r="AY165" s="194" t="s">
        <v>129</v>
      </c>
    </row>
    <row r="166" s="191" customFormat="true" ht="12.8" hidden="false" customHeight="false" outlineLevel="0" collapsed="false">
      <c r="B166" s="192"/>
      <c r="D166" s="193" t="s">
        <v>144</v>
      </c>
      <c r="E166" s="194"/>
      <c r="F166" s="195" t="s">
        <v>182</v>
      </c>
      <c r="H166" s="196" t="n">
        <v>4.628</v>
      </c>
      <c r="I166" s="197"/>
      <c r="L166" s="192"/>
      <c r="M166" s="198"/>
      <c r="N166" s="199"/>
      <c r="O166" s="199"/>
      <c r="P166" s="199"/>
      <c r="Q166" s="199"/>
      <c r="R166" s="199"/>
      <c r="S166" s="199"/>
      <c r="T166" s="200"/>
      <c r="AT166" s="194" t="s">
        <v>144</v>
      </c>
      <c r="AU166" s="194" t="s">
        <v>81</v>
      </c>
      <c r="AV166" s="191" t="s">
        <v>81</v>
      </c>
      <c r="AW166" s="191" t="s">
        <v>31</v>
      </c>
      <c r="AX166" s="191" t="s">
        <v>74</v>
      </c>
      <c r="AY166" s="194" t="s">
        <v>129</v>
      </c>
    </row>
    <row r="167" s="201" customFormat="true" ht="12.8" hidden="false" customHeight="false" outlineLevel="0" collapsed="false">
      <c r="B167" s="202"/>
      <c r="D167" s="193" t="s">
        <v>144</v>
      </c>
      <c r="E167" s="203"/>
      <c r="F167" s="204" t="s">
        <v>147</v>
      </c>
      <c r="H167" s="205" t="n">
        <v>12.784</v>
      </c>
      <c r="I167" s="206"/>
      <c r="L167" s="202"/>
      <c r="M167" s="207"/>
      <c r="N167" s="208"/>
      <c r="O167" s="208"/>
      <c r="P167" s="208"/>
      <c r="Q167" s="208"/>
      <c r="R167" s="208"/>
      <c r="S167" s="208"/>
      <c r="T167" s="209"/>
      <c r="AT167" s="203" t="s">
        <v>144</v>
      </c>
      <c r="AU167" s="203" t="s">
        <v>81</v>
      </c>
      <c r="AV167" s="201" t="s">
        <v>135</v>
      </c>
      <c r="AW167" s="201" t="s">
        <v>31</v>
      </c>
      <c r="AX167" s="201" t="s">
        <v>79</v>
      </c>
      <c r="AY167" s="203" t="s">
        <v>129</v>
      </c>
    </row>
    <row r="168" s="27" customFormat="true" ht="21.75" hidden="false" customHeight="true" outlineLevel="0" collapsed="false">
      <c r="A168" s="22"/>
      <c r="B168" s="177"/>
      <c r="C168" s="178" t="s">
        <v>183</v>
      </c>
      <c r="D168" s="178" t="s">
        <v>131</v>
      </c>
      <c r="E168" s="179" t="s">
        <v>184</v>
      </c>
      <c r="F168" s="180" t="s">
        <v>185</v>
      </c>
      <c r="G168" s="181" t="s">
        <v>141</v>
      </c>
      <c r="H168" s="182" t="n">
        <v>37.255</v>
      </c>
      <c r="I168" s="183"/>
      <c r="J168" s="184" t="n">
        <f aca="false">ROUND(I168*H168,2)</f>
        <v>0</v>
      </c>
      <c r="K168" s="180" t="s">
        <v>142</v>
      </c>
      <c r="L168" s="23"/>
      <c r="M168" s="185"/>
      <c r="N168" s="186" t="s">
        <v>39</v>
      </c>
      <c r="O168" s="60"/>
      <c r="P168" s="187" t="n">
        <f aca="false">O168*H168</f>
        <v>0</v>
      </c>
      <c r="Q168" s="187" t="n">
        <v>0.017</v>
      </c>
      <c r="R168" s="187" t="n">
        <f aca="false">Q168*H168</f>
        <v>0.633335</v>
      </c>
      <c r="S168" s="187" t="n">
        <v>0</v>
      </c>
      <c r="T168" s="188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89" t="s">
        <v>135</v>
      </c>
      <c r="AT168" s="189" t="s">
        <v>131</v>
      </c>
      <c r="AU168" s="189" t="s">
        <v>81</v>
      </c>
      <c r="AY168" s="3" t="s">
        <v>129</v>
      </c>
      <c r="BE168" s="190" t="n">
        <f aca="false">IF(N168="základní",J168,0)</f>
        <v>0</v>
      </c>
      <c r="BF168" s="190" t="n">
        <f aca="false">IF(N168="snížená",J168,0)</f>
        <v>0</v>
      </c>
      <c r="BG168" s="190" t="n">
        <f aca="false">IF(N168="zákl. přenesená",J168,0)</f>
        <v>0</v>
      </c>
      <c r="BH168" s="190" t="n">
        <f aca="false">IF(N168="sníž. přenesená",J168,0)</f>
        <v>0</v>
      </c>
      <c r="BI168" s="190" t="n">
        <f aca="false">IF(N168="nulová",J168,0)</f>
        <v>0</v>
      </c>
      <c r="BJ168" s="3" t="s">
        <v>79</v>
      </c>
      <c r="BK168" s="190" t="n">
        <f aca="false">ROUND(I168*H168,2)</f>
        <v>0</v>
      </c>
      <c r="BL168" s="3" t="s">
        <v>135</v>
      </c>
      <c r="BM168" s="189" t="s">
        <v>186</v>
      </c>
    </row>
    <row r="169" s="191" customFormat="true" ht="12.8" hidden="false" customHeight="false" outlineLevel="0" collapsed="false">
      <c r="B169" s="192"/>
      <c r="D169" s="193" t="s">
        <v>144</v>
      </c>
      <c r="E169" s="194"/>
      <c r="F169" s="195" t="s">
        <v>187</v>
      </c>
      <c r="H169" s="196" t="n">
        <v>45.905</v>
      </c>
      <c r="I169" s="197"/>
      <c r="L169" s="192"/>
      <c r="M169" s="198"/>
      <c r="N169" s="199"/>
      <c r="O169" s="199"/>
      <c r="P169" s="199"/>
      <c r="Q169" s="199"/>
      <c r="R169" s="199"/>
      <c r="S169" s="199"/>
      <c r="T169" s="200"/>
      <c r="AT169" s="194" t="s">
        <v>144</v>
      </c>
      <c r="AU169" s="194" t="s">
        <v>81</v>
      </c>
      <c r="AV169" s="191" t="s">
        <v>81</v>
      </c>
      <c r="AW169" s="191" t="s">
        <v>31</v>
      </c>
      <c r="AX169" s="191" t="s">
        <v>74</v>
      </c>
      <c r="AY169" s="194" t="s">
        <v>129</v>
      </c>
    </row>
    <row r="170" s="191" customFormat="true" ht="12.8" hidden="false" customHeight="false" outlineLevel="0" collapsed="false">
      <c r="B170" s="192"/>
      <c r="D170" s="193" t="s">
        <v>144</v>
      </c>
      <c r="E170" s="194"/>
      <c r="F170" s="195" t="s">
        <v>188</v>
      </c>
      <c r="H170" s="196" t="n">
        <v>-8.65</v>
      </c>
      <c r="I170" s="197"/>
      <c r="L170" s="192"/>
      <c r="M170" s="198"/>
      <c r="N170" s="199"/>
      <c r="O170" s="199"/>
      <c r="P170" s="199"/>
      <c r="Q170" s="199"/>
      <c r="R170" s="199"/>
      <c r="S170" s="199"/>
      <c r="T170" s="200"/>
      <c r="AT170" s="194" t="s">
        <v>144</v>
      </c>
      <c r="AU170" s="194" t="s">
        <v>81</v>
      </c>
      <c r="AV170" s="191" t="s">
        <v>81</v>
      </c>
      <c r="AW170" s="191" t="s">
        <v>31</v>
      </c>
      <c r="AX170" s="191" t="s">
        <v>74</v>
      </c>
      <c r="AY170" s="194" t="s">
        <v>129</v>
      </c>
    </row>
    <row r="171" s="201" customFormat="true" ht="12.8" hidden="false" customHeight="false" outlineLevel="0" collapsed="false">
      <c r="B171" s="202"/>
      <c r="D171" s="193" t="s">
        <v>144</v>
      </c>
      <c r="E171" s="203"/>
      <c r="F171" s="204" t="s">
        <v>147</v>
      </c>
      <c r="H171" s="205" t="n">
        <v>37.255</v>
      </c>
      <c r="I171" s="206"/>
      <c r="L171" s="202"/>
      <c r="M171" s="207"/>
      <c r="N171" s="208"/>
      <c r="O171" s="208"/>
      <c r="P171" s="208"/>
      <c r="Q171" s="208"/>
      <c r="R171" s="208"/>
      <c r="S171" s="208"/>
      <c r="T171" s="209"/>
      <c r="AT171" s="203" t="s">
        <v>144</v>
      </c>
      <c r="AU171" s="203" t="s">
        <v>81</v>
      </c>
      <c r="AV171" s="201" t="s">
        <v>135</v>
      </c>
      <c r="AW171" s="201" t="s">
        <v>31</v>
      </c>
      <c r="AX171" s="201" t="s">
        <v>79</v>
      </c>
      <c r="AY171" s="203" t="s">
        <v>129</v>
      </c>
    </row>
    <row r="172" s="27" customFormat="true" ht="21.75" hidden="false" customHeight="true" outlineLevel="0" collapsed="false">
      <c r="A172" s="22"/>
      <c r="B172" s="177"/>
      <c r="C172" s="178" t="s">
        <v>189</v>
      </c>
      <c r="D172" s="178" t="s">
        <v>131</v>
      </c>
      <c r="E172" s="179" t="s">
        <v>190</v>
      </c>
      <c r="F172" s="180" t="s">
        <v>191</v>
      </c>
      <c r="G172" s="181" t="s">
        <v>141</v>
      </c>
      <c r="H172" s="182" t="n">
        <v>37.255</v>
      </c>
      <c r="I172" s="183"/>
      <c r="J172" s="184" t="n">
        <f aca="false">ROUND(I172*H172,2)</f>
        <v>0</v>
      </c>
      <c r="K172" s="180" t="s">
        <v>142</v>
      </c>
      <c r="L172" s="23"/>
      <c r="M172" s="185"/>
      <c r="N172" s="186" t="s">
        <v>39</v>
      </c>
      <c r="O172" s="60"/>
      <c r="P172" s="187" t="n">
        <f aca="false">O172*H172</f>
        <v>0</v>
      </c>
      <c r="Q172" s="187" t="n">
        <v>0.0062</v>
      </c>
      <c r="R172" s="187" t="n">
        <f aca="false">Q172*H172</f>
        <v>0.230981</v>
      </c>
      <c r="S172" s="187" t="n">
        <v>0</v>
      </c>
      <c r="T172" s="188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89" t="s">
        <v>135</v>
      </c>
      <c r="AT172" s="189" t="s">
        <v>131</v>
      </c>
      <c r="AU172" s="189" t="s">
        <v>81</v>
      </c>
      <c r="AY172" s="3" t="s">
        <v>129</v>
      </c>
      <c r="BE172" s="190" t="n">
        <f aca="false">IF(N172="základní",J172,0)</f>
        <v>0</v>
      </c>
      <c r="BF172" s="190" t="n">
        <f aca="false">IF(N172="snížená",J172,0)</f>
        <v>0</v>
      </c>
      <c r="BG172" s="190" t="n">
        <f aca="false">IF(N172="zákl. přenesená",J172,0)</f>
        <v>0</v>
      </c>
      <c r="BH172" s="190" t="n">
        <f aca="false">IF(N172="sníž. přenesená",J172,0)</f>
        <v>0</v>
      </c>
      <c r="BI172" s="190" t="n">
        <f aca="false">IF(N172="nulová",J172,0)</f>
        <v>0</v>
      </c>
      <c r="BJ172" s="3" t="s">
        <v>79</v>
      </c>
      <c r="BK172" s="190" t="n">
        <f aca="false">ROUND(I172*H172,2)</f>
        <v>0</v>
      </c>
      <c r="BL172" s="3" t="s">
        <v>135</v>
      </c>
      <c r="BM172" s="189" t="s">
        <v>192</v>
      </c>
    </row>
    <row r="173" s="191" customFormat="true" ht="12.8" hidden="false" customHeight="false" outlineLevel="0" collapsed="false">
      <c r="B173" s="192"/>
      <c r="D173" s="193" t="s">
        <v>144</v>
      </c>
      <c r="E173" s="194"/>
      <c r="F173" s="195" t="s">
        <v>193</v>
      </c>
      <c r="H173" s="196" t="n">
        <v>37.255</v>
      </c>
      <c r="I173" s="197"/>
      <c r="L173" s="192"/>
      <c r="M173" s="198"/>
      <c r="N173" s="199"/>
      <c r="O173" s="199"/>
      <c r="P173" s="199"/>
      <c r="Q173" s="199"/>
      <c r="R173" s="199"/>
      <c r="S173" s="199"/>
      <c r="T173" s="200"/>
      <c r="AT173" s="194" t="s">
        <v>144</v>
      </c>
      <c r="AU173" s="194" t="s">
        <v>81</v>
      </c>
      <c r="AV173" s="191" t="s">
        <v>81</v>
      </c>
      <c r="AW173" s="191" t="s">
        <v>31</v>
      </c>
      <c r="AX173" s="191" t="s">
        <v>79</v>
      </c>
      <c r="AY173" s="194" t="s">
        <v>129</v>
      </c>
    </row>
    <row r="174" s="27" customFormat="true" ht="21.75" hidden="false" customHeight="true" outlineLevel="0" collapsed="false">
      <c r="A174" s="22"/>
      <c r="B174" s="177"/>
      <c r="C174" s="178" t="s">
        <v>194</v>
      </c>
      <c r="D174" s="178" t="s">
        <v>131</v>
      </c>
      <c r="E174" s="179" t="s">
        <v>195</v>
      </c>
      <c r="F174" s="180" t="s">
        <v>196</v>
      </c>
      <c r="G174" s="181" t="s">
        <v>141</v>
      </c>
      <c r="H174" s="182" t="n">
        <v>9.46</v>
      </c>
      <c r="I174" s="183"/>
      <c r="J174" s="184" t="n">
        <f aca="false">ROUND(I174*H174,2)</f>
        <v>0</v>
      </c>
      <c r="K174" s="180" t="s">
        <v>142</v>
      </c>
      <c r="L174" s="23"/>
      <c r="M174" s="185"/>
      <c r="N174" s="186" t="s">
        <v>39</v>
      </c>
      <c r="O174" s="60"/>
      <c r="P174" s="187" t="n">
        <f aca="false">O174*H174</f>
        <v>0</v>
      </c>
      <c r="Q174" s="187" t="n">
        <v>0.0345</v>
      </c>
      <c r="R174" s="187" t="n">
        <f aca="false">Q174*H174</f>
        <v>0.32637</v>
      </c>
      <c r="S174" s="187" t="n">
        <v>0</v>
      </c>
      <c r="T174" s="188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89" t="s">
        <v>135</v>
      </c>
      <c r="AT174" s="189" t="s">
        <v>131</v>
      </c>
      <c r="AU174" s="189" t="s">
        <v>81</v>
      </c>
      <c r="AY174" s="3" t="s">
        <v>129</v>
      </c>
      <c r="BE174" s="190" t="n">
        <f aca="false">IF(N174="základní",J174,0)</f>
        <v>0</v>
      </c>
      <c r="BF174" s="190" t="n">
        <f aca="false">IF(N174="snížená",J174,0)</f>
        <v>0</v>
      </c>
      <c r="BG174" s="190" t="n">
        <f aca="false">IF(N174="zákl. přenesená",J174,0)</f>
        <v>0</v>
      </c>
      <c r="BH174" s="190" t="n">
        <f aca="false">IF(N174="sníž. přenesená",J174,0)</f>
        <v>0</v>
      </c>
      <c r="BI174" s="190" t="n">
        <f aca="false">IF(N174="nulová",J174,0)</f>
        <v>0</v>
      </c>
      <c r="BJ174" s="3" t="s">
        <v>79</v>
      </c>
      <c r="BK174" s="190" t="n">
        <f aca="false">ROUND(I174*H174,2)</f>
        <v>0</v>
      </c>
      <c r="BL174" s="3" t="s">
        <v>135</v>
      </c>
      <c r="BM174" s="189" t="s">
        <v>197</v>
      </c>
    </row>
    <row r="175" s="191" customFormat="true" ht="12.8" hidden="false" customHeight="false" outlineLevel="0" collapsed="false">
      <c r="B175" s="192"/>
      <c r="D175" s="193" t="s">
        <v>144</v>
      </c>
      <c r="E175" s="194"/>
      <c r="F175" s="195" t="s">
        <v>198</v>
      </c>
      <c r="H175" s="196" t="n">
        <v>9.46</v>
      </c>
      <c r="I175" s="197"/>
      <c r="L175" s="192"/>
      <c r="M175" s="198"/>
      <c r="N175" s="199"/>
      <c r="O175" s="199"/>
      <c r="P175" s="199"/>
      <c r="Q175" s="199"/>
      <c r="R175" s="199"/>
      <c r="S175" s="199"/>
      <c r="T175" s="200"/>
      <c r="AT175" s="194" t="s">
        <v>144</v>
      </c>
      <c r="AU175" s="194" t="s">
        <v>81</v>
      </c>
      <c r="AV175" s="191" t="s">
        <v>81</v>
      </c>
      <c r="AW175" s="191" t="s">
        <v>31</v>
      </c>
      <c r="AX175" s="191" t="s">
        <v>79</v>
      </c>
      <c r="AY175" s="194" t="s">
        <v>129</v>
      </c>
    </row>
    <row r="176" s="27" customFormat="true" ht="16.5" hidden="false" customHeight="true" outlineLevel="0" collapsed="false">
      <c r="A176" s="22"/>
      <c r="B176" s="177"/>
      <c r="C176" s="178" t="s">
        <v>199</v>
      </c>
      <c r="D176" s="178" t="s">
        <v>131</v>
      </c>
      <c r="E176" s="179" t="s">
        <v>200</v>
      </c>
      <c r="F176" s="180" t="s">
        <v>201</v>
      </c>
      <c r="G176" s="181" t="s">
        <v>134</v>
      </c>
      <c r="H176" s="182" t="n">
        <v>1</v>
      </c>
      <c r="I176" s="183"/>
      <c r="J176" s="184" t="n">
        <f aca="false">ROUND(I176*H176,2)</f>
        <v>0</v>
      </c>
      <c r="K176" s="180"/>
      <c r="L176" s="23"/>
      <c r="M176" s="185"/>
      <c r="N176" s="186" t="s">
        <v>39</v>
      </c>
      <c r="O176" s="60"/>
      <c r="P176" s="187" t="n">
        <f aca="false">O176*H176</f>
        <v>0</v>
      </c>
      <c r="Q176" s="187" t="n">
        <v>0.0079</v>
      </c>
      <c r="R176" s="187" t="n">
        <f aca="false">Q176*H176</f>
        <v>0.0079</v>
      </c>
      <c r="S176" s="187" t="n">
        <v>0</v>
      </c>
      <c r="T176" s="188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89" t="s">
        <v>135</v>
      </c>
      <c r="AT176" s="189" t="s">
        <v>131</v>
      </c>
      <c r="AU176" s="189" t="s">
        <v>81</v>
      </c>
      <c r="AY176" s="3" t="s">
        <v>129</v>
      </c>
      <c r="BE176" s="190" t="n">
        <f aca="false">IF(N176="základní",J176,0)</f>
        <v>0</v>
      </c>
      <c r="BF176" s="190" t="n">
        <f aca="false">IF(N176="snížená",J176,0)</f>
        <v>0</v>
      </c>
      <c r="BG176" s="190" t="n">
        <f aca="false">IF(N176="zákl. přenesená",J176,0)</f>
        <v>0</v>
      </c>
      <c r="BH176" s="190" t="n">
        <f aca="false">IF(N176="sníž. přenesená",J176,0)</f>
        <v>0</v>
      </c>
      <c r="BI176" s="190" t="n">
        <f aca="false">IF(N176="nulová",J176,0)</f>
        <v>0</v>
      </c>
      <c r="BJ176" s="3" t="s">
        <v>79</v>
      </c>
      <c r="BK176" s="190" t="n">
        <f aca="false">ROUND(I176*H176,2)</f>
        <v>0</v>
      </c>
      <c r="BL176" s="3" t="s">
        <v>135</v>
      </c>
      <c r="BM176" s="189" t="s">
        <v>202</v>
      </c>
    </row>
    <row r="177" s="191" customFormat="true" ht="12.8" hidden="false" customHeight="false" outlineLevel="0" collapsed="false">
      <c r="B177" s="192"/>
      <c r="D177" s="193" t="s">
        <v>144</v>
      </c>
      <c r="E177" s="194"/>
      <c r="F177" s="195" t="s">
        <v>79</v>
      </c>
      <c r="H177" s="196" t="n">
        <v>1</v>
      </c>
      <c r="I177" s="197"/>
      <c r="L177" s="192"/>
      <c r="M177" s="198"/>
      <c r="N177" s="199"/>
      <c r="O177" s="199"/>
      <c r="P177" s="199"/>
      <c r="Q177" s="199"/>
      <c r="R177" s="199"/>
      <c r="S177" s="199"/>
      <c r="T177" s="200"/>
      <c r="AT177" s="194" t="s">
        <v>144</v>
      </c>
      <c r="AU177" s="194" t="s">
        <v>81</v>
      </c>
      <c r="AV177" s="191" t="s">
        <v>81</v>
      </c>
      <c r="AW177" s="191" t="s">
        <v>31</v>
      </c>
      <c r="AX177" s="191" t="s">
        <v>79</v>
      </c>
      <c r="AY177" s="194" t="s">
        <v>129</v>
      </c>
    </row>
    <row r="178" s="27" customFormat="true" ht="16.5" hidden="false" customHeight="true" outlineLevel="0" collapsed="false">
      <c r="A178" s="22"/>
      <c r="B178" s="177"/>
      <c r="C178" s="178" t="s">
        <v>203</v>
      </c>
      <c r="D178" s="178" t="s">
        <v>131</v>
      </c>
      <c r="E178" s="179" t="s">
        <v>204</v>
      </c>
      <c r="F178" s="180" t="s">
        <v>205</v>
      </c>
      <c r="G178" s="181" t="s">
        <v>134</v>
      </c>
      <c r="H178" s="182" t="n">
        <v>1</v>
      </c>
      <c r="I178" s="183"/>
      <c r="J178" s="184" t="n">
        <f aca="false">ROUND(I178*H178,2)</f>
        <v>0</v>
      </c>
      <c r="K178" s="180"/>
      <c r="L178" s="23"/>
      <c r="M178" s="185"/>
      <c r="N178" s="186" t="s">
        <v>39</v>
      </c>
      <c r="O178" s="60"/>
      <c r="P178" s="187" t="n">
        <f aca="false">O178*H178</f>
        <v>0</v>
      </c>
      <c r="Q178" s="187" t="n">
        <v>0.0079</v>
      </c>
      <c r="R178" s="187" t="n">
        <f aca="false">Q178*H178</f>
        <v>0.0079</v>
      </c>
      <c r="S178" s="187" t="n">
        <v>0</v>
      </c>
      <c r="T178" s="188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89" t="s">
        <v>135</v>
      </c>
      <c r="AT178" s="189" t="s">
        <v>131</v>
      </c>
      <c r="AU178" s="189" t="s">
        <v>81</v>
      </c>
      <c r="AY178" s="3" t="s">
        <v>129</v>
      </c>
      <c r="BE178" s="190" t="n">
        <f aca="false">IF(N178="základní",J178,0)</f>
        <v>0</v>
      </c>
      <c r="BF178" s="190" t="n">
        <f aca="false">IF(N178="snížená",J178,0)</f>
        <v>0</v>
      </c>
      <c r="BG178" s="190" t="n">
        <f aca="false">IF(N178="zákl. přenesená",J178,0)</f>
        <v>0</v>
      </c>
      <c r="BH178" s="190" t="n">
        <f aca="false">IF(N178="sníž. přenesená",J178,0)</f>
        <v>0</v>
      </c>
      <c r="BI178" s="190" t="n">
        <f aca="false">IF(N178="nulová",J178,0)</f>
        <v>0</v>
      </c>
      <c r="BJ178" s="3" t="s">
        <v>79</v>
      </c>
      <c r="BK178" s="190" t="n">
        <f aca="false">ROUND(I178*H178,2)</f>
        <v>0</v>
      </c>
      <c r="BL178" s="3" t="s">
        <v>135</v>
      </c>
      <c r="BM178" s="189" t="s">
        <v>206</v>
      </c>
    </row>
    <row r="179" s="191" customFormat="true" ht="12.8" hidden="false" customHeight="false" outlineLevel="0" collapsed="false">
      <c r="B179" s="192"/>
      <c r="D179" s="193" t="s">
        <v>144</v>
      </c>
      <c r="E179" s="194"/>
      <c r="F179" s="195" t="s">
        <v>79</v>
      </c>
      <c r="H179" s="196" t="n">
        <v>1</v>
      </c>
      <c r="I179" s="197"/>
      <c r="L179" s="192"/>
      <c r="M179" s="198"/>
      <c r="N179" s="199"/>
      <c r="O179" s="199"/>
      <c r="P179" s="199"/>
      <c r="Q179" s="199"/>
      <c r="R179" s="199"/>
      <c r="S179" s="199"/>
      <c r="T179" s="200"/>
      <c r="AT179" s="194" t="s">
        <v>144</v>
      </c>
      <c r="AU179" s="194" t="s">
        <v>81</v>
      </c>
      <c r="AV179" s="191" t="s">
        <v>81</v>
      </c>
      <c r="AW179" s="191" t="s">
        <v>31</v>
      </c>
      <c r="AX179" s="191" t="s">
        <v>79</v>
      </c>
      <c r="AY179" s="194" t="s">
        <v>129</v>
      </c>
    </row>
    <row r="180" s="27" customFormat="true" ht="21.75" hidden="false" customHeight="true" outlineLevel="0" collapsed="false">
      <c r="A180" s="22"/>
      <c r="B180" s="177"/>
      <c r="C180" s="178" t="s">
        <v>207</v>
      </c>
      <c r="D180" s="178" t="s">
        <v>131</v>
      </c>
      <c r="E180" s="179" t="s">
        <v>208</v>
      </c>
      <c r="F180" s="180" t="s">
        <v>209</v>
      </c>
      <c r="G180" s="181" t="s">
        <v>141</v>
      </c>
      <c r="H180" s="182" t="n">
        <v>5.07</v>
      </c>
      <c r="I180" s="183"/>
      <c r="J180" s="184" t="n">
        <f aca="false">ROUND(I180*H180,2)</f>
        <v>0</v>
      </c>
      <c r="K180" s="180" t="s">
        <v>142</v>
      </c>
      <c r="L180" s="23"/>
      <c r="M180" s="185"/>
      <c r="N180" s="186" t="s">
        <v>39</v>
      </c>
      <c r="O180" s="60"/>
      <c r="P180" s="187" t="n">
        <f aca="false">O180*H180</f>
        <v>0</v>
      </c>
      <c r="Q180" s="187" t="n">
        <v>0</v>
      </c>
      <c r="R180" s="187" t="n">
        <f aca="false">Q180*H180</f>
        <v>0</v>
      </c>
      <c r="S180" s="187" t="n">
        <v>0</v>
      </c>
      <c r="T180" s="188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89" t="s">
        <v>135</v>
      </c>
      <c r="AT180" s="189" t="s">
        <v>131</v>
      </c>
      <c r="AU180" s="189" t="s">
        <v>81</v>
      </c>
      <c r="AY180" s="3" t="s">
        <v>129</v>
      </c>
      <c r="BE180" s="190" t="n">
        <f aca="false">IF(N180="základní",J180,0)</f>
        <v>0</v>
      </c>
      <c r="BF180" s="190" t="n">
        <f aca="false">IF(N180="snížená",J180,0)</f>
        <v>0</v>
      </c>
      <c r="BG180" s="190" t="n">
        <f aca="false">IF(N180="zákl. přenesená",J180,0)</f>
        <v>0</v>
      </c>
      <c r="BH180" s="190" t="n">
        <f aca="false">IF(N180="sníž. přenesená",J180,0)</f>
        <v>0</v>
      </c>
      <c r="BI180" s="190" t="n">
        <f aca="false">IF(N180="nulová",J180,0)</f>
        <v>0</v>
      </c>
      <c r="BJ180" s="3" t="s">
        <v>79</v>
      </c>
      <c r="BK180" s="190" t="n">
        <f aca="false">ROUND(I180*H180,2)</f>
        <v>0</v>
      </c>
      <c r="BL180" s="3" t="s">
        <v>135</v>
      </c>
      <c r="BM180" s="189" t="s">
        <v>210</v>
      </c>
    </row>
    <row r="181" s="191" customFormat="true" ht="12.8" hidden="false" customHeight="false" outlineLevel="0" collapsed="false">
      <c r="B181" s="192"/>
      <c r="D181" s="193" t="s">
        <v>144</v>
      </c>
      <c r="E181" s="194"/>
      <c r="F181" s="195" t="s">
        <v>211</v>
      </c>
      <c r="H181" s="196" t="n">
        <v>5.07</v>
      </c>
      <c r="I181" s="197"/>
      <c r="L181" s="192"/>
      <c r="M181" s="198"/>
      <c r="N181" s="199"/>
      <c r="O181" s="199"/>
      <c r="P181" s="199"/>
      <c r="Q181" s="199"/>
      <c r="R181" s="199"/>
      <c r="S181" s="199"/>
      <c r="T181" s="200"/>
      <c r="AT181" s="194" t="s">
        <v>144</v>
      </c>
      <c r="AU181" s="194" t="s">
        <v>81</v>
      </c>
      <c r="AV181" s="191" t="s">
        <v>81</v>
      </c>
      <c r="AW181" s="191" t="s">
        <v>31</v>
      </c>
      <c r="AX181" s="191" t="s">
        <v>79</v>
      </c>
      <c r="AY181" s="194" t="s">
        <v>129</v>
      </c>
    </row>
    <row r="182" s="27" customFormat="true" ht="16.5" hidden="false" customHeight="true" outlineLevel="0" collapsed="false">
      <c r="A182" s="22"/>
      <c r="B182" s="177"/>
      <c r="C182" s="178" t="s">
        <v>7</v>
      </c>
      <c r="D182" s="178" t="s">
        <v>131</v>
      </c>
      <c r="E182" s="179" t="s">
        <v>212</v>
      </c>
      <c r="F182" s="180" t="s">
        <v>213</v>
      </c>
      <c r="G182" s="181" t="s">
        <v>141</v>
      </c>
      <c r="H182" s="182" t="n">
        <v>13.92</v>
      </c>
      <c r="I182" s="183"/>
      <c r="J182" s="184" t="n">
        <f aca="false">ROUND(I182*H182,2)</f>
        <v>0</v>
      </c>
      <c r="K182" s="180" t="s">
        <v>142</v>
      </c>
      <c r="L182" s="23"/>
      <c r="M182" s="185"/>
      <c r="N182" s="186" t="s">
        <v>39</v>
      </c>
      <c r="O182" s="60"/>
      <c r="P182" s="187" t="n">
        <f aca="false">O182*H182</f>
        <v>0</v>
      </c>
      <c r="Q182" s="187" t="n">
        <v>0.102</v>
      </c>
      <c r="R182" s="187" t="n">
        <f aca="false">Q182*H182</f>
        <v>1.41984</v>
      </c>
      <c r="S182" s="187" t="n">
        <v>0</v>
      </c>
      <c r="T182" s="188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89" t="s">
        <v>135</v>
      </c>
      <c r="AT182" s="189" t="s">
        <v>131</v>
      </c>
      <c r="AU182" s="189" t="s">
        <v>81</v>
      </c>
      <c r="AY182" s="3" t="s">
        <v>129</v>
      </c>
      <c r="BE182" s="190" t="n">
        <f aca="false">IF(N182="základní",J182,0)</f>
        <v>0</v>
      </c>
      <c r="BF182" s="190" t="n">
        <f aca="false">IF(N182="snížená",J182,0)</f>
        <v>0</v>
      </c>
      <c r="BG182" s="190" t="n">
        <f aca="false">IF(N182="zákl. přenesená",J182,0)</f>
        <v>0</v>
      </c>
      <c r="BH182" s="190" t="n">
        <f aca="false">IF(N182="sníž. přenesená",J182,0)</f>
        <v>0</v>
      </c>
      <c r="BI182" s="190" t="n">
        <f aca="false">IF(N182="nulová",J182,0)</f>
        <v>0</v>
      </c>
      <c r="BJ182" s="3" t="s">
        <v>79</v>
      </c>
      <c r="BK182" s="190" t="n">
        <f aca="false">ROUND(I182*H182,2)</f>
        <v>0</v>
      </c>
      <c r="BL182" s="3" t="s">
        <v>135</v>
      </c>
      <c r="BM182" s="189" t="s">
        <v>214</v>
      </c>
    </row>
    <row r="183" s="191" customFormat="true" ht="12.8" hidden="false" customHeight="false" outlineLevel="0" collapsed="false">
      <c r="B183" s="192"/>
      <c r="D183" s="193" t="s">
        <v>144</v>
      </c>
      <c r="E183" s="194"/>
      <c r="F183" s="195" t="s">
        <v>215</v>
      </c>
      <c r="H183" s="196" t="n">
        <v>13.92</v>
      </c>
      <c r="I183" s="197"/>
      <c r="L183" s="192"/>
      <c r="M183" s="198"/>
      <c r="N183" s="199"/>
      <c r="O183" s="199"/>
      <c r="P183" s="199"/>
      <c r="Q183" s="199"/>
      <c r="R183" s="199"/>
      <c r="S183" s="199"/>
      <c r="T183" s="200"/>
      <c r="AT183" s="194" t="s">
        <v>144</v>
      </c>
      <c r="AU183" s="194" t="s">
        <v>81</v>
      </c>
      <c r="AV183" s="191" t="s">
        <v>81</v>
      </c>
      <c r="AW183" s="191" t="s">
        <v>31</v>
      </c>
      <c r="AX183" s="191" t="s">
        <v>79</v>
      </c>
      <c r="AY183" s="194" t="s">
        <v>129</v>
      </c>
    </row>
    <row r="184" s="163" customFormat="true" ht="22.8" hidden="false" customHeight="true" outlineLevel="0" collapsed="false">
      <c r="B184" s="164"/>
      <c r="D184" s="165" t="s">
        <v>73</v>
      </c>
      <c r="E184" s="175" t="s">
        <v>183</v>
      </c>
      <c r="F184" s="175" t="s">
        <v>216</v>
      </c>
      <c r="I184" s="167"/>
      <c r="J184" s="176" t="n">
        <f aca="false">BK184</f>
        <v>0</v>
      </c>
      <c r="L184" s="164"/>
      <c r="M184" s="169"/>
      <c r="N184" s="170"/>
      <c r="O184" s="170"/>
      <c r="P184" s="171" t="n">
        <f aca="false">SUM(P185:P226)</f>
        <v>0</v>
      </c>
      <c r="Q184" s="170"/>
      <c r="R184" s="171" t="n">
        <f aca="false">SUM(R185:R226)</f>
        <v>0.000148</v>
      </c>
      <c r="S184" s="170"/>
      <c r="T184" s="172" t="n">
        <f aca="false">SUM(T185:T226)</f>
        <v>8.710478</v>
      </c>
      <c r="AR184" s="165" t="s">
        <v>79</v>
      </c>
      <c r="AT184" s="173" t="s">
        <v>73</v>
      </c>
      <c r="AU184" s="173" t="s">
        <v>79</v>
      </c>
      <c r="AY184" s="165" t="s">
        <v>129</v>
      </c>
      <c r="BK184" s="174" t="n">
        <f aca="false">SUM(BK185:BK226)</f>
        <v>0</v>
      </c>
    </row>
    <row r="185" s="27" customFormat="true" ht="21.75" hidden="false" customHeight="true" outlineLevel="0" collapsed="false">
      <c r="A185" s="22"/>
      <c r="B185" s="177"/>
      <c r="C185" s="178" t="s">
        <v>217</v>
      </c>
      <c r="D185" s="178" t="s">
        <v>131</v>
      </c>
      <c r="E185" s="179" t="s">
        <v>218</v>
      </c>
      <c r="F185" s="180" t="s">
        <v>219</v>
      </c>
      <c r="G185" s="181" t="s">
        <v>134</v>
      </c>
      <c r="H185" s="182" t="n">
        <v>1</v>
      </c>
      <c r="I185" s="183"/>
      <c r="J185" s="184" t="n">
        <f aca="false">ROUND(I185*H185,2)</f>
        <v>0</v>
      </c>
      <c r="K185" s="180" t="s">
        <v>142</v>
      </c>
      <c r="L185" s="23"/>
      <c r="M185" s="185"/>
      <c r="N185" s="186" t="s">
        <v>39</v>
      </c>
      <c r="O185" s="60"/>
      <c r="P185" s="187" t="n">
        <f aca="false">O185*H185</f>
        <v>0</v>
      </c>
      <c r="Q185" s="187" t="n">
        <v>4E-005</v>
      </c>
      <c r="R185" s="187" t="n">
        <f aca="false">Q185*H185</f>
        <v>4E-005</v>
      </c>
      <c r="S185" s="187" t="n">
        <v>0</v>
      </c>
      <c r="T185" s="188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89" t="s">
        <v>135</v>
      </c>
      <c r="AT185" s="189" t="s">
        <v>131</v>
      </c>
      <c r="AU185" s="189" t="s">
        <v>81</v>
      </c>
      <c r="AY185" s="3" t="s">
        <v>129</v>
      </c>
      <c r="BE185" s="190" t="n">
        <f aca="false">IF(N185="základní",J185,0)</f>
        <v>0</v>
      </c>
      <c r="BF185" s="190" t="n">
        <f aca="false">IF(N185="snížená",J185,0)</f>
        <v>0</v>
      </c>
      <c r="BG185" s="190" t="n">
        <f aca="false">IF(N185="zákl. přenesená",J185,0)</f>
        <v>0</v>
      </c>
      <c r="BH185" s="190" t="n">
        <f aca="false">IF(N185="sníž. přenesená",J185,0)</f>
        <v>0</v>
      </c>
      <c r="BI185" s="190" t="n">
        <f aca="false">IF(N185="nulová",J185,0)</f>
        <v>0</v>
      </c>
      <c r="BJ185" s="3" t="s">
        <v>79</v>
      </c>
      <c r="BK185" s="190" t="n">
        <f aca="false">ROUND(I185*H185,2)</f>
        <v>0</v>
      </c>
      <c r="BL185" s="3" t="s">
        <v>135</v>
      </c>
      <c r="BM185" s="189" t="s">
        <v>220</v>
      </c>
    </row>
    <row r="186" s="27" customFormat="true" ht="16.5" hidden="false" customHeight="true" outlineLevel="0" collapsed="false">
      <c r="A186" s="22"/>
      <c r="B186" s="177"/>
      <c r="C186" s="178" t="s">
        <v>221</v>
      </c>
      <c r="D186" s="178" t="s">
        <v>131</v>
      </c>
      <c r="E186" s="179" t="s">
        <v>222</v>
      </c>
      <c r="F186" s="180" t="s">
        <v>223</v>
      </c>
      <c r="G186" s="181" t="s">
        <v>141</v>
      </c>
      <c r="H186" s="182" t="n">
        <v>17.198</v>
      </c>
      <c r="I186" s="183"/>
      <c r="J186" s="184" t="n">
        <f aca="false">ROUND(I186*H186,2)</f>
        <v>0</v>
      </c>
      <c r="K186" s="180" t="s">
        <v>142</v>
      </c>
      <c r="L186" s="23"/>
      <c r="M186" s="185"/>
      <c r="N186" s="186" t="s">
        <v>39</v>
      </c>
      <c r="O186" s="60"/>
      <c r="P186" s="187" t="n">
        <f aca="false">O186*H186</f>
        <v>0</v>
      </c>
      <c r="Q186" s="187" t="n">
        <v>0</v>
      </c>
      <c r="R186" s="187" t="n">
        <f aca="false">Q186*H186</f>
        <v>0</v>
      </c>
      <c r="S186" s="187" t="n">
        <v>0.261</v>
      </c>
      <c r="T186" s="188" t="n">
        <f aca="false">S186*H186</f>
        <v>4.488678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89" t="s">
        <v>135</v>
      </c>
      <c r="AT186" s="189" t="s">
        <v>131</v>
      </c>
      <c r="AU186" s="189" t="s">
        <v>81</v>
      </c>
      <c r="AY186" s="3" t="s">
        <v>129</v>
      </c>
      <c r="BE186" s="190" t="n">
        <f aca="false">IF(N186="základní",J186,0)</f>
        <v>0</v>
      </c>
      <c r="BF186" s="190" t="n">
        <f aca="false">IF(N186="snížená",J186,0)</f>
        <v>0</v>
      </c>
      <c r="BG186" s="190" t="n">
        <f aca="false">IF(N186="zákl. přenesená",J186,0)</f>
        <v>0</v>
      </c>
      <c r="BH186" s="190" t="n">
        <f aca="false">IF(N186="sníž. přenesená",J186,0)</f>
        <v>0</v>
      </c>
      <c r="BI186" s="190" t="n">
        <f aca="false">IF(N186="nulová",J186,0)</f>
        <v>0</v>
      </c>
      <c r="BJ186" s="3" t="s">
        <v>79</v>
      </c>
      <c r="BK186" s="190" t="n">
        <f aca="false">ROUND(I186*H186,2)</f>
        <v>0</v>
      </c>
      <c r="BL186" s="3" t="s">
        <v>135</v>
      </c>
      <c r="BM186" s="189" t="s">
        <v>224</v>
      </c>
    </row>
    <row r="187" s="191" customFormat="true" ht="12.8" hidden="false" customHeight="false" outlineLevel="0" collapsed="false">
      <c r="B187" s="192"/>
      <c r="D187" s="193" t="s">
        <v>144</v>
      </c>
      <c r="E187" s="194"/>
      <c r="F187" s="195" t="s">
        <v>225</v>
      </c>
      <c r="H187" s="196" t="n">
        <v>17.198</v>
      </c>
      <c r="I187" s="197"/>
      <c r="L187" s="192"/>
      <c r="M187" s="198"/>
      <c r="N187" s="199"/>
      <c r="O187" s="199"/>
      <c r="P187" s="199"/>
      <c r="Q187" s="199"/>
      <c r="R187" s="199"/>
      <c r="S187" s="199"/>
      <c r="T187" s="200"/>
      <c r="AT187" s="194" t="s">
        <v>144</v>
      </c>
      <c r="AU187" s="194" t="s">
        <v>81</v>
      </c>
      <c r="AV187" s="191" t="s">
        <v>81</v>
      </c>
      <c r="AW187" s="191" t="s">
        <v>31</v>
      </c>
      <c r="AX187" s="191" t="s">
        <v>79</v>
      </c>
      <c r="AY187" s="194" t="s">
        <v>129</v>
      </c>
    </row>
    <row r="188" s="27" customFormat="true" ht="16.5" hidden="false" customHeight="true" outlineLevel="0" collapsed="false">
      <c r="A188" s="22"/>
      <c r="B188" s="177"/>
      <c r="C188" s="178" t="s">
        <v>226</v>
      </c>
      <c r="D188" s="178" t="s">
        <v>131</v>
      </c>
      <c r="E188" s="179" t="s">
        <v>227</v>
      </c>
      <c r="F188" s="180" t="s">
        <v>228</v>
      </c>
      <c r="G188" s="181" t="s">
        <v>141</v>
      </c>
      <c r="H188" s="182" t="n">
        <v>0.875</v>
      </c>
      <c r="I188" s="183"/>
      <c r="J188" s="184" t="n">
        <f aca="false">ROUND(I188*H188,2)</f>
        <v>0</v>
      </c>
      <c r="K188" s="180" t="s">
        <v>142</v>
      </c>
      <c r="L188" s="23"/>
      <c r="M188" s="185"/>
      <c r="N188" s="186" t="s">
        <v>39</v>
      </c>
      <c r="O188" s="60"/>
      <c r="P188" s="187" t="n">
        <f aca="false">O188*H188</f>
        <v>0</v>
      </c>
      <c r="Q188" s="187" t="n">
        <v>0</v>
      </c>
      <c r="R188" s="187" t="n">
        <f aca="false">Q188*H188</f>
        <v>0</v>
      </c>
      <c r="S188" s="187" t="n">
        <v>0.082</v>
      </c>
      <c r="T188" s="188" t="n">
        <f aca="false">S188*H188</f>
        <v>0.07175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89" t="s">
        <v>135</v>
      </c>
      <c r="AT188" s="189" t="s">
        <v>131</v>
      </c>
      <c r="AU188" s="189" t="s">
        <v>81</v>
      </c>
      <c r="AY188" s="3" t="s">
        <v>129</v>
      </c>
      <c r="BE188" s="190" t="n">
        <f aca="false">IF(N188="základní",J188,0)</f>
        <v>0</v>
      </c>
      <c r="BF188" s="190" t="n">
        <f aca="false">IF(N188="snížená",J188,0)</f>
        <v>0</v>
      </c>
      <c r="BG188" s="190" t="n">
        <f aca="false">IF(N188="zákl. přenesená",J188,0)</f>
        <v>0</v>
      </c>
      <c r="BH188" s="190" t="n">
        <f aca="false">IF(N188="sníž. přenesená",J188,0)</f>
        <v>0</v>
      </c>
      <c r="BI188" s="190" t="n">
        <f aca="false">IF(N188="nulová",J188,0)</f>
        <v>0</v>
      </c>
      <c r="BJ188" s="3" t="s">
        <v>79</v>
      </c>
      <c r="BK188" s="190" t="n">
        <f aca="false">ROUND(I188*H188,2)</f>
        <v>0</v>
      </c>
      <c r="BL188" s="3" t="s">
        <v>135</v>
      </c>
      <c r="BM188" s="189" t="s">
        <v>229</v>
      </c>
    </row>
    <row r="189" s="191" customFormat="true" ht="12.8" hidden="false" customHeight="false" outlineLevel="0" collapsed="false">
      <c r="B189" s="192"/>
      <c r="D189" s="193" t="s">
        <v>144</v>
      </c>
      <c r="E189" s="194"/>
      <c r="F189" s="195" t="s">
        <v>230</v>
      </c>
      <c r="H189" s="196" t="n">
        <v>0.875</v>
      </c>
      <c r="I189" s="197"/>
      <c r="L189" s="192"/>
      <c r="M189" s="198"/>
      <c r="N189" s="199"/>
      <c r="O189" s="199"/>
      <c r="P189" s="199"/>
      <c r="Q189" s="199"/>
      <c r="R189" s="199"/>
      <c r="S189" s="199"/>
      <c r="T189" s="200"/>
      <c r="AT189" s="194" t="s">
        <v>144</v>
      </c>
      <c r="AU189" s="194" t="s">
        <v>81</v>
      </c>
      <c r="AV189" s="191" t="s">
        <v>81</v>
      </c>
      <c r="AW189" s="191" t="s">
        <v>31</v>
      </c>
      <c r="AX189" s="191" t="s">
        <v>79</v>
      </c>
      <c r="AY189" s="194" t="s">
        <v>129</v>
      </c>
    </row>
    <row r="190" s="27" customFormat="true" ht="21.75" hidden="false" customHeight="true" outlineLevel="0" collapsed="false">
      <c r="A190" s="22"/>
      <c r="B190" s="177"/>
      <c r="C190" s="178" t="s">
        <v>231</v>
      </c>
      <c r="D190" s="178" t="s">
        <v>131</v>
      </c>
      <c r="E190" s="179" t="s">
        <v>232</v>
      </c>
      <c r="F190" s="180" t="s">
        <v>233</v>
      </c>
      <c r="G190" s="181" t="s">
        <v>141</v>
      </c>
      <c r="H190" s="182" t="n">
        <v>12.96</v>
      </c>
      <c r="I190" s="183"/>
      <c r="J190" s="184" t="n">
        <f aca="false">ROUND(I190*H190,2)</f>
        <v>0</v>
      </c>
      <c r="K190" s="180" t="s">
        <v>142</v>
      </c>
      <c r="L190" s="23"/>
      <c r="M190" s="185"/>
      <c r="N190" s="186" t="s">
        <v>39</v>
      </c>
      <c r="O190" s="60"/>
      <c r="P190" s="187" t="n">
        <f aca="false">O190*H190</f>
        <v>0</v>
      </c>
      <c r="Q190" s="187" t="n">
        <v>0</v>
      </c>
      <c r="R190" s="187" t="n">
        <f aca="false">Q190*H190</f>
        <v>0</v>
      </c>
      <c r="S190" s="187" t="n">
        <v>0.035</v>
      </c>
      <c r="T190" s="188" t="n">
        <f aca="false">S190*H190</f>
        <v>0.4536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89" t="s">
        <v>135</v>
      </c>
      <c r="AT190" s="189" t="s">
        <v>131</v>
      </c>
      <c r="AU190" s="189" t="s">
        <v>81</v>
      </c>
      <c r="AY190" s="3" t="s">
        <v>129</v>
      </c>
      <c r="BE190" s="190" t="n">
        <f aca="false">IF(N190="základní",J190,0)</f>
        <v>0</v>
      </c>
      <c r="BF190" s="190" t="n">
        <f aca="false">IF(N190="snížená",J190,0)</f>
        <v>0</v>
      </c>
      <c r="BG190" s="190" t="n">
        <f aca="false">IF(N190="zákl. přenesená",J190,0)</f>
        <v>0</v>
      </c>
      <c r="BH190" s="190" t="n">
        <f aca="false">IF(N190="sníž. přenesená",J190,0)</f>
        <v>0</v>
      </c>
      <c r="BI190" s="190" t="n">
        <f aca="false">IF(N190="nulová",J190,0)</f>
        <v>0</v>
      </c>
      <c r="BJ190" s="3" t="s">
        <v>79</v>
      </c>
      <c r="BK190" s="190" t="n">
        <f aca="false">ROUND(I190*H190,2)</f>
        <v>0</v>
      </c>
      <c r="BL190" s="3" t="s">
        <v>135</v>
      </c>
      <c r="BM190" s="189" t="s">
        <v>234</v>
      </c>
    </row>
    <row r="191" s="191" customFormat="true" ht="12.8" hidden="false" customHeight="false" outlineLevel="0" collapsed="false">
      <c r="B191" s="192"/>
      <c r="D191" s="193" t="s">
        <v>144</v>
      </c>
      <c r="E191" s="194"/>
      <c r="F191" s="195" t="s">
        <v>235</v>
      </c>
      <c r="H191" s="196" t="n">
        <v>12.96</v>
      </c>
      <c r="I191" s="197"/>
      <c r="L191" s="192"/>
      <c r="M191" s="198"/>
      <c r="N191" s="199"/>
      <c r="O191" s="199"/>
      <c r="P191" s="199"/>
      <c r="Q191" s="199"/>
      <c r="R191" s="199"/>
      <c r="S191" s="199"/>
      <c r="T191" s="200"/>
      <c r="AT191" s="194" t="s">
        <v>144</v>
      </c>
      <c r="AU191" s="194" t="s">
        <v>81</v>
      </c>
      <c r="AV191" s="191" t="s">
        <v>81</v>
      </c>
      <c r="AW191" s="191" t="s">
        <v>31</v>
      </c>
      <c r="AX191" s="191" t="s">
        <v>79</v>
      </c>
      <c r="AY191" s="194" t="s">
        <v>129</v>
      </c>
    </row>
    <row r="192" s="27" customFormat="true" ht="16.5" hidden="false" customHeight="true" outlineLevel="0" collapsed="false">
      <c r="A192" s="22"/>
      <c r="B192" s="177"/>
      <c r="C192" s="178" t="s">
        <v>236</v>
      </c>
      <c r="D192" s="178" t="s">
        <v>131</v>
      </c>
      <c r="E192" s="179" t="s">
        <v>237</v>
      </c>
      <c r="F192" s="180" t="s">
        <v>238</v>
      </c>
      <c r="G192" s="181" t="s">
        <v>141</v>
      </c>
      <c r="H192" s="182" t="n">
        <v>3.6</v>
      </c>
      <c r="I192" s="183"/>
      <c r="J192" s="184" t="n">
        <f aca="false">ROUND(I192*H192,2)</f>
        <v>0</v>
      </c>
      <c r="K192" s="180" t="s">
        <v>142</v>
      </c>
      <c r="L192" s="23"/>
      <c r="M192" s="185"/>
      <c r="N192" s="186" t="s">
        <v>39</v>
      </c>
      <c r="O192" s="60"/>
      <c r="P192" s="187" t="n">
        <f aca="false">O192*H192</f>
        <v>0</v>
      </c>
      <c r="Q192" s="187" t="n">
        <v>0</v>
      </c>
      <c r="R192" s="187" t="n">
        <f aca="false">Q192*H192</f>
        <v>0</v>
      </c>
      <c r="S192" s="187" t="n">
        <v>0.076</v>
      </c>
      <c r="T192" s="188" t="n">
        <f aca="false">S192*H192</f>
        <v>0.2736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89" t="s">
        <v>135</v>
      </c>
      <c r="AT192" s="189" t="s">
        <v>131</v>
      </c>
      <c r="AU192" s="189" t="s">
        <v>81</v>
      </c>
      <c r="AY192" s="3" t="s">
        <v>129</v>
      </c>
      <c r="BE192" s="190" t="n">
        <f aca="false">IF(N192="základní",J192,0)</f>
        <v>0</v>
      </c>
      <c r="BF192" s="190" t="n">
        <f aca="false">IF(N192="snížená",J192,0)</f>
        <v>0</v>
      </c>
      <c r="BG192" s="190" t="n">
        <f aca="false">IF(N192="zákl. přenesená",J192,0)</f>
        <v>0</v>
      </c>
      <c r="BH192" s="190" t="n">
        <f aca="false">IF(N192="sníž. přenesená",J192,0)</f>
        <v>0</v>
      </c>
      <c r="BI192" s="190" t="n">
        <f aca="false">IF(N192="nulová",J192,0)</f>
        <v>0</v>
      </c>
      <c r="BJ192" s="3" t="s">
        <v>79</v>
      </c>
      <c r="BK192" s="190" t="n">
        <f aca="false">ROUND(I192*H192,2)</f>
        <v>0</v>
      </c>
      <c r="BL192" s="3" t="s">
        <v>135</v>
      </c>
      <c r="BM192" s="189" t="s">
        <v>239</v>
      </c>
    </row>
    <row r="193" s="191" customFormat="true" ht="12.8" hidden="false" customHeight="false" outlineLevel="0" collapsed="false">
      <c r="B193" s="192"/>
      <c r="D193" s="193" t="s">
        <v>144</v>
      </c>
      <c r="E193" s="194"/>
      <c r="F193" s="195" t="s">
        <v>240</v>
      </c>
      <c r="H193" s="196" t="n">
        <v>3.6</v>
      </c>
      <c r="I193" s="197"/>
      <c r="L193" s="192"/>
      <c r="M193" s="198"/>
      <c r="N193" s="199"/>
      <c r="O193" s="199"/>
      <c r="P193" s="199"/>
      <c r="Q193" s="199"/>
      <c r="R193" s="199"/>
      <c r="S193" s="199"/>
      <c r="T193" s="200"/>
      <c r="AT193" s="194" t="s">
        <v>144</v>
      </c>
      <c r="AU193" s="194" t="s">
        <v>81</v>
      </c>
      <c r="AV193" s="191" t="s">
        <v>81</v>
      </c>
      <c r="AW193" s="191" t="s">
        <v>31</v>
      </c>
      <c r="AX193" s="191" t="s">
        <v>79</v>
      </c>
      <c r="AY193" s="194" t="s">
        <v>129</v>
      </c>
    </row>
    <row r="194" s="27" customFormat="true" ht="16.5" hidden="false" customHeight="true" outlineLevel="0" collapsed="false">
      <c r="A194" s="22"/>
      <c r="B194" s="177"/>
      <c r="C194" s="178" t="s">
        <v>6</v>
      </c>
      <c r="D194" s="178" t="s">
        <v>131</v>
      </c>
      <c r="E194" s="179" t="s">
        <v>241</v>
      </c>
      <c r="F194" s="180" t="s">
        <v>242</v>
      </c>
      <c r="G194" s="181" t="s">
        <v>243</v>
      </c>
      <c r="H194" s="182" t="n">
        <v>1</v>
      </c>
      <c r="I194" s="183"/>
      <c r="J194" s="184" t="n">
        <f aca="false">ROUND(I194*H194,2)</f>
        <v>0</v>
      </c>
      <c r="K194" s="180"/>
      <c r="L194" s="23"/>
      <c r="M194" s="185"/>
      <c r="N194" s="186" t="s">
        <v>39</v>
      </c>
      <c r="O194" s="60"/>
      <c r="P194" s="187" t="n">
        <f aca="false">O194*H194</f>
        <v>0</v>
      </c>
      <c r="Q194" s="187" t="n">
        <v>0</v>
      </c>
      <c r="R194" s="187" t="n">
        <f aca="false">Q194*H194</f>
        <v>0</v>
      </c>
      <c r="S194" s="187" t="n">
        <v>0.03</v>
      </c>
      <c r="T194" s="188" t="n">
        <f aca="false">S194*H194</f>
        <v>0.03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89" t="s">
        <v>135</v>
      </c>
      <c r="AT194" s="189" t="s">
        <v>131</v>
      </c>
      <c r="AU194" s="189" t="s">
        <v>81</v>
      </c>
      <c r="AY194" s="3" t="s">
        <v>129</v>
      </c>
      <c r="BE194" s="190" t="n">
        <f aca="false">IF(N194="základní",J194,0)</f>
        <v>0</v>
      </c>
      <c r="BF194" s="190" t="n">
        <f aca="false">IF(N194="snížená",J194,0)</f>
        <v>0</v>
      </c>
      <c r="BG194" s="190" t="n">
        <f aca="false">IF(N194="zákl. přenesená",J194,0)</f>
        <v>0</v>
      </c>
      <c r="BH194" s="190" t="n">
        <f aca="false">IF(N194="sníž. přenesená",J194,0)</f>
        <v>0</v>
      </c>
      <c r="BI194" s="190" t="n">
        <f aca="false">IF(N194="nulová",J194,0)</f>
        <v>0</v>
      </c>
      <c r="BJ194" s="3" t="s">
        <v>79</v>
      </c>
      <c r="BK194" s="190" t="n">
        <f aca="false">ROUND(I194*H194,2)</f>
        <v>0</v>
      </c>
      <c r="BL194" s="3" t="s">
        <v>135</v>
      </c>
      <c r="BM194" s="189" t="s">
        <v>244</v>
      </c>
    </row>
    <row r="195" s="191" customFormat="true" ht="12.8" hidden="false" customHeight="false" outlineLevel="0" collapsed="false">
      <c r="B195" s="192"/>
      <c r="D195" s="193" t="s">
        <v>144</v>
      </c>
      <c r="E195" s="194"/>
      <c r="F195" s="195" t="s">
        <v>79</v>
      </c>
      <c r="H195" s="196" t="n">
        <v>1</v>
      </c>
      <c r="I195" s="197"/>
      <c r="L195" s="192"/>
      <c r="M195" s="198"/>
      <c r="N195" s="199"/>
      <c r="O195" s="199"/>
      <c r="P195" s="199"/>
      <c r="Q195" s="199"/>
      <c r="R195" s="199"/>
      <c r="S195" s="199"/>
      <c r="T195" s="200"/>
      <c r="AT195" s="194" t="s">
        <v>144</v>
      </c>
      <c r="AU195" s="194" t="s">
        <v>81</v>
      </c>
      <c r="AV195" s="191" t="s">
        <v>81</v>
      </c>
      <c r="AW195" s="191" t="s">
        <v>31</v>
      </c>
      <c r="AX195" s="191" t="s">
        <v>79</v>
      </c>
      <c r="AY195" s="194" t="s">
        <v>129</v>
      </c>
    </row>
    <row r="196" s="27" customFormat="true" ht="21.75" hidden="false" customHeight="true" outlineLevel="0" collapsed="false">
      <c r="A196" s="22"/>
      <c r="B196" s="177"/>
      <c r="C196" s="178" t="s">
        <v>245</v>
      </c>
      <c r="D196" s="178" t="s">
        <v>131</v>
      </c>
      <c r="E196" s="179" t="s">
        <v>246</v>
      </c>
      <c r="F196" s="180" t="s">
        <v>247</v>
      </c>
      <c r="G196" s="181" t="s">
        <v>134</v>
      </c>
      <c r="H196" s="182" t="n">
        <v>1</v>
      </c>
      <c r="I196" s="183"/>
      <c r="J196" s="184" t="n">
        <f aca="false">ROUND(I196*H196,2)</f>
        <v>0</v>
      </c>
      <c r="K196" s="180"/>
      <c r="L196" s="23"/>
      <c r="M196" s="185"/>
      <c r="N196" s="186" t="s">
        <v>39</v>
      </c>
      <c r="O196" s="60"/>
      <c r="P196" s="187" t="n">
        <f aca="false">O196*H196</f>
        <v>0</v>
      </c>
      <c r="Q196" s="187" t="n">
        <v>0</v>
      </c>
      <c r="R196" s="187" t="n">
        <f aca="false">Q196*H196</f>
        <v>0</v>
      </c>
      <c r="S196" s="187" t="n">
        <v>0.03</v>
      </c>
      <c r="T196" s="188" t="n">
        <f aca="false">S196*H196</f>
        <v>0.03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89" t="s">
        <v>135</v>
      </c>
      <c r="AT196" s="189" t="s">
        <v>131</v>
      </c>
      <c r="AU196" s="189" t="s">
        <v>81</v>
      </c>
      <c r="AY196" s="3" t="s">
        <v>129</v>
      </c>
      <c r="BE196" s="190" t="n">
        <f aca="false">IF(N196="základní",J196,0)</f>
        <v>0</v>
      </c>
      <c r="BF196" s="190" t="n">
        <f aca="false">IF(N196="snížená",J196,0)</f>
        <v>0</v>
      </c>
      <c r="BG196" s="190" t="n">
        <f aca="false">IF(N196="zákl. přenesená",J196,0)</f>
        <v>0</v>
      </c>
      <c r="BH196" s="190" t="n">
        <f aca="false">IF(N196="sníž. přenesená",J196,0)</f>
        <v>0</v>
      </c>
      <c r="BI196" s="190" t="n">
        <f aca="false">IF(N196="nulová",J196,0)</f>
        <v>0</v>
      </c>
      <c r="BJ196" s="3" t="s">
        <v>79</v>
      </c>
      <c r="BK196" s="190" t="n">
        <f aca="false">ROUND(I196*H196,2)</f>
        <v>0</v>
      </c>
      <c r="BL196" s="3" t="s">
        <v>135</v>
      </c>
      <c r="BM196" s="189" t="s">
        <v>248</v>
      </c>
    </row>
    <row r="197" s="191" customFormat="true" ht="12.8" hidden="false" customHeight="false" outlineLevel="0" collapsed="false">
      <c r="B197" s="192"/>
      <c r="D197" s="193" t="s">
        <v>144</v>
      </c>
      <c r="E197" s="194"/>
      <c r="F197" s="195" t="s">
        <v>79</v>
      </c>
      <c r="H197" s="196" t="n">
        <v>1</v>
      </c>
      <c r="I197" s="197"/>
      <c r="L197" s="192"/>
      <c r="M197" s="198"/>
      <c r="N197" s="199"/>
      <c r="O197" s="199"/>
      <c r="P197" s="199"/>
      <c r="Q197" s="199"/>
      <c r="R197" s="199"/>
      <c r="S197" s="199"/>
      <c r="T197" s="200"/>
      <c r="AT197" s="194" t="s">
        <v>144</v>
      </c>
      <c r="AU197" s="194" t="s">
        <v>81</v>
      </c>
      <c r="AV197" s="191" t="s">
        <v>81</v>
      </c>
      <c r="AW197" s="191" t="s">
        <v>31</v>
      </c>
      <c r="AX197" s="191" t="s">
        <v>79</v>
      </c>
      <c r="AY197" s="194" t="s">
        <v>129</v>
      </c>
    </row>
    <row r="198" s="27" customFormat="true" ht="16.5" hidden="false" customHeight="true" outlineLevel="0" collapsed="false">
      <c r="A198" s="22"/>
      <c r="B198" s="177"/>
      <c r="C198" s="178" t="s">
        <v>249</v>
      </c>
      <c r="D198" s="178" t="s">
        <v>131</v>
      </c>
      <c r="E198" s="179" t="s">
        <v>250</v>
      </c>
      <c r="F198" s="180" t="s">
        <v>251</v>
      </c>
      <c r="G198" s="181" t="s">
        <v>134</v>
      </c>
      <c r="H198" s="182" t="n">
        <v>1</v>
      </c>
      <c r="I198" s="183"/>
      <c r="J198" s="184" t="n">
        <f aca="false">ROUND(I198*H198,2)</f>
        <v>0</v>
      </c>
      <c r="K198" s="180"/>
      <c r="L198" s="23"/>
      <c r="M198" s="185"/>
      <c r="N198" s="186" t="s">
        <v>39</v>
      </c>
      <c r="O198" s="60"/>
      <c r="P198" s="187" t="n">
        <f aca="false">O198*H198</f>
        <v>0</v>
      </c>
      <c r="Q198" s="187" t="n">
        <v>0</v>
      </c>
      <c r="R198" s="187" t="n">
        <f aca="false">Q198*H198</f>
        <v>0</v>
      </c>
      <c r="S198" s="187" t="n">
        <v>0.03</v>
      </c>
      <c r="T198" s="188" t="n">
        <f aca="false">S198*H198</f>
        <v>0.03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89" t="s">
        <v>135</v>
      </c>
      <c r="AT198" s="189" t="s">
        <v>131</v>
      </c>
      <c r="AU198" s="189" t="s">
        <v>81</v>
      </c>
      <c r="AY198" s="3" t="s">
        <v>129</v>
      </c>
      <c r="BE198" s="190" t="n">
        <f aca="false">IF(N198="základní",J198,0)</f>
        <v>0</v>
      </c>
      <c r="BF198" s="190" t="n">
        <f aca="false">IF(N198="snížená",J198,0)</f>
        <v>0</v>
      </c>
      <c r="BG198" s="190" t="n">
        <f aca="false">IF(N198="zákl. přenesená",J198,0)</f>
        <v>0</v>
      </c>
      <c r="BH198" s="190" t="n">
        <f aca="false">IF(N198="sníž. přenesená",J198,0)</f>
        <v>0</v>
      </c>
      <c r="BI198" s="190" t="n">
        <f aca="false">IF(N198="nulová",J198,0)</f>
        <v>0</v>
      </c>
      <c r="BJ198" s="3" t="s">
        <v>79</v>
      </c>
      <c r="BK198" s="190" t="n">
        <f aca="false">ROUND(I198*H198,2)</f>
        <v>0</v>
      </c>
      <c r="BL198" s="3" t="s">
        <v>135</v>
      </c>
      <c r="BM198" s="189" t="s">
        <v>252</v>
      </c>
    </row>
    <row r="199" s="191" customFormat="true" ht="12.8" hidden="false" customHeight="false" outlineLevel="0" collapsed="false">
      <c r="B199" s="192"/>
      <c r="D199" s="193" t="s">
        <v>144</v>
      </c>
      <c r="E199" s="194"/>
      <c r="F199" s="195" t="s">
        <v>79</v>
      </c>
      <c r="H199" s="196" t="n">
        <v>1</v>
      </c>
      <c r="I199" s="197"/>
      <c r="L199" s="192"/>
      <c r="M199" s="198"/>
      <c r="N199" s="199"/>
      <c r="O199" s="199"/>
      <c r="P199" s="199"/>
      <c r="Q199" s="199"/>
      <c r="R199" s="199"/>
      <c r="S199" s="199"/>
      <c r="T199" s="200"/>
      <c r="AT199" s="194" t="s">
        <v>144</v>
      </c>
      <c r="AU199" s="194" t="s">
        <v>81</v>
      </c>
      <c r="AV199" s="191" t="s">
        <v>81</v>
      </c>
      <c r="AW199" s="191" t="s">
        <v>31</v>
      </c>
      <c r="AX199" s="191" t="s">
        <v>79</v>
      </c>
      <c r="AY199" s="194" t="s">
        <v>129</v>
      </c>
    </row>
    <row r="200" s="27" customFormat="true" ht="21.75" hidden="false" customHeight="true" outlineLevel="0" collapsed="false">
      <c r="A200" s="22"/>
      <c r="B200" s="177"/>
      <c r="C200" s="178" t="s">
        <v>253</v>
      </c>
      <c r="D200" s="178" t="s">
        <v>131</v>
      </c>
      <c r="E200" s="179" t="s">
        <v>254</v>
      </c>
      <c r="F200" s="180" t="s">
        <v>255</v>
      </c>
      <c r="G200" s="181" t="s">
        <v>243</v>
      </c>
      <c r="H200" s="182" t="n">
        <v>1</v>
      </c>
      <c r="I200" s="183"/>
      <c r="J200" s="184" t="n">
        <f aca="false">ROUND(I200*H200,2)</f>
        <v>0</v>
      </c>
      <c r="K200" s="180"/>
      <c r="L200" s="23"/>
      <c r="M200" s="185"/>
      <c r="N200" s="186" t="s">
        <v>39</v>
      </c>
      <c r="O200" s="60"/>
      <c r="P200" s="187" t="n">
        <f aca="false">O200*H200</f>
        <v>0</v>
      </c>
      <c r="Q200" s="187" t="n">
        <v>0</v>
      </c>
      <c r="R200" s="187" t="n">
        <f aca="false">Q200*H200</f>
        <v>0</v>
      </c>
      <c r="S200" s="187" t="n">
        <v>0.03</v>
      </c>
      <c r="T200" s="188" t="n">
        <f aca="false">S200*H200</f>
        <v>0.03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89" t="s">
        <v>135</v>
      </c>
      <c r="AT200" s="189" t="s">
        <v>131</v>
      </c>
      <c r="AU200" s="189" t="s">
        <v>81</v>
      </c>
      <c r="AY200" s="3" t="s">
        <v>129</v>
      </c>
      <c r="BE200" s="190" t="n">
        <f aca="false">IF(N200="základní",J200,0)</f>
        <v>0</v>
      </c>
      <c r="BF200" s="190" t="n">
        <f aca="false">IF(N200="snížená",J200,0)</f>
        <v>0</v>
      </c>
      <c r="BG200" s="190" t="n">
        <f aca="false">IF(N200="zákl. přenesená",J200,0)</f>
        <v>0</v>
      </c>
      <c r="BH200" s="190" t="n">
        <f aca="false">IF(N200="sníž. přenesená",J200,0)</f>
        <v>0</v>
      </c>
      <c r="BI200" s="190" t="n">
        <f aca="false">IF(N200="nulová",J200,0)</f>
        <v>0</v>
      </c>
      <c r="BJ200" s="3" t="s">
        <v>79</v>
      </c>
      <c r="BK200" s="190" t="n">
        <f aca="false">ROUND(I200*H200,2)</f>
        <v>0</v>
      </c>
      <c r="BL200" s="3" t="s">
        <v>135</v>
      </c>
      <c r="BM200" s="189" t="s">
        <v>256</v>
      </c>
    </row>
    <row r="201" s="191" customFormat="true" ht="12.8" hidden="false" customHeight="false" outlineLevel="0" collapsed="false">
      <c r="B201" s="192"/>
      <c r="D201" s="193" t="s">
        <v>144</v>
      </c>
      <c r="E201" s="194"/>
      <c r="F201" s="195" t="s">
        <v>79</v>
      </c>
      <c r="H201" s="196" t="n">
        <v>1</v>
      </c>
      <c r="I201" s="197"/>
      <c r="L201" s="192"/>
      <c r="M201" s="198"/>
      <c r="N201" s="199"/>
      <c r="O201" s="199"/>
      <c r="P201" s="199"/>
      <c r="Q201" s="199"/>
      <c r="R201" s="199"/>
      <c r="S201" s="199"/>
      <c r="T201" s="200"/>
      <c r="AT201" s="194" t="s">
        <v>144</v>
      </c>
      <c r="AU201" s="194" t="s">
        <v>81</v>
      </c>
      <c r="AV201" s="191" t="s">
        <v>81</v>
      </c>
      <c r="AW201" s="191" t="s">
        <v>31</v>
      </c>
      <c r="AX201" s="191" t="s">
        <v>79</v>
      </c>
      <c r="AY201" s="194" t="s">
        <v>129</v>
      </c>
    </row>
    <row r="202" s="27" customFormat="true" ht="16.5" hidden="false" customHeight="true" outlineLevel="0" collapsed="false">
      <c r="A202" s="22"/>
      <c r="B202" s="177"/>
      <c r="C202" s="178" t="s">
        <v>257</v>
      </c>
      <c r="D202" s="178" t="s">
        <v>131</v>
      </c>
      <c r="E202" s="179" t="s">
        <v>258</v>
      </c>
      <c r="F202" s="180" t="s">
        <v>259</v>
      </c>
      <c r="G202" s="181" t="s">
        <v>243</v>
      </c>
      <c r="H202" s="182" t="n">
        <v>1</v>
      </c>
      <c r="I202" s="183"/>
      <c r="J202" s="184" t="n">
        <f aca="false">ROUND(I202*H202,2)</f>
        <v>0</v>
      </c>
      <c r="K202" s="180"/>
      <c r="L202" s="23"/>
      <c r="M202" s="185"/>
      <c r="N202" s="186" t="s">
        <v>39</v>
      </c>
      <c r="O202" s="60"/>
      <c r="P202" s="187" t="n">
        <f aca="false">O202*H202</f>
        <v>0</v>
      </c>
      <c r="Q202" s="187" t="n">
        <v>0</v>
      </c>
      <c r="R202" s="187" t="n">
        <f aca="false">Q202*H202</f>
        <v>0</v>
      </c>
      <c r="S202" s="187" t="n">
        <v>0.03</v>
      </c>
      <c r="T202" s="188" t="n">
        <f aca="false">S202*H202</f>
        <v>0.03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89" t="s">
        <v>135</v>
      </c>
      <c r="AT202" s="189" t="s">
        <v>131</v>
      </c>
      <c r="AU202" s="189" t="s">
        <v>81</v>
      </c>
      <c r="AY202" s="3" t="s">
        <v>129</v>
      </c>
      <c r="BE202" s="190" t="n">
        <f aca="false">IF(N202="základní",J202,0)</f>
        <v>0</v>
      </c>
      <c r="BF202" s="190" t="n">
        <f aca="false">IF(N202="snížená",J202,0)</f>
        <v>0</v>
      </c>
      <c r="BG202" s="190" t="n">
        <f aca="false">IF(N202="zákl. přenesená",J202,0)</f>
        <v>0</v>
      </c>
      <c r="BH202" s="190" t="n">
        <f aca="false">IF(N202="sníž. přenesená",J202,0)</f>
        <v>0</v>
      </c>
      <c r="BI202" s="190" t="n">
        <f aca="false">IF(N202="nulová",J202,0)</f>
        <v>0</v>
      </c>
      <c r="BJ202" s="3" t="s">
        <v>79</v>
      </c>
      <c r="BK202" s="190" t="n">
        <f aca="false">ROUND(I202*H202,2)</f>
        <v>0</v>
      </c>
      <c r="BL202" s="3" t="s">
        <v>135</v>
      </c>
      <c r="BM202" s="189" t="s">
        <v>260</v>
      </c>
    </row>
    <row r="203" s="191" customFormat="true" ht="12.8" hidden="false" customHeight="false" outlineLevel="0" collapsed="false">
      <c r="B203" s="192"/>
      <c r="D203" s="193" t="s">
        <v>144</v>
      </c>
      <c r="E203" s="194"/>
      <c r="F203" s="195" t="s">
        <v>79</v>
      </c>
      <c r="H203" s="196" t="n">
        <v>1</v>
      </c>
      <c r="I203" s="197"/>
      <c r="L203" s="192"/>
      <c r="M203" s="198"/>
      <c r="N203" s="199"/>
      <c r="O203" s="199"/>
      <c r="P203" s="199"/>
      <c r="Q203" s="199"/>
      <c r="R203" s="199"/>
      <c r="S203" s="199"/>
      <c r="T203" s="200"/>
      <c r="AT203" s="194" t="s">
        <v>144</v>
      </c>
      <c r="AU203" s="194" t="s">
        <v>81</v>
      </c>
      <c r="AV203" s="191" t="s">
        <v>81</v>
      </c>
      <c r="AW203" s="191" t="s">
        <v>31</v>
      </c>
      <c r="AX203" s="191" t="s">
        <v>74</v>
      </c>
      <c r="AY203" s="194" t="s">
        <v>129</v>
      </c>
    </row>
    <row r="204" s="201" customFormat="true" ht="12.8" hidden="false" customHeight="false" outlineLevel="0" collapsed="false">
      <c r="B204" s="202"/>
      <c r="D204" s="193" t="s">
        <v>144</v>
      </c>
      <c r="E204" s="203"/>
      <c r="F204" s="204" t="s">
        <v>147</v>
      </c>
      <c r="H204" s="205" t="n">
        <v>1</v>
      </c>
      <c r="I204" s="206"/>
      <c r="L204" s="202"/>
      <c r="M204" s="207"/>
      <c r="N204" s="208"/>
      <c r="O204" s="208"/>
      <c r="P204" s="208"/>
      <c r="Q204" s="208"/>
      <c r="R204" s="208"/>
      <c r="S204" s="208"/>
      <c r="T204" s="209"/>
      <c r="AT204" s="203" t="s">
        <v>144</v>
      </c>
      <c r="AU204" s="203" t="s">
        <v>81</v>
      </c>
      <c r="AV204" s="201" t="s">
        <v>135</v>
      </c>
      <c r="AW204" s="201" t="s">
        <v>31</v>
      </c>
      <c r="AX204" s="201" t="s">
        <v>79</v>
      </c>
      <c r="AY204" s="203" t="s">
        <v>129</v>
      </c>
    </row>
    <row r="205" s="27" customFormat="true" ht="16.5" hidden="false" customHeight="true" outlineLevel="0" collapsed="false">
      <c r="A205" s="22"/>
      <c r="B205" s="177"/>
      <c r="C205" s="178" t="s">
        <v>261</v>
      </c>
      <c r="D205" s="178" t="s">
        <v>131</v>
      </c>
      <c r="E205" s="179" t="s">
        <v>262</v>
      </c>
      <c r="F205" s="180" t="s">
        <v>263</v>
      </c>
      <c r="G205" s="181" t="s">
        <v>243</v>
      </c>
      <c r="H205" s="182" t="n">
        <v>1</v>
      </c>
      <c r="I205" s="183"/>
      <c r="J205" s="184" t="n">
        <f aca="false">ROUND(I205*H205,2)</f>
        <v>0</v>
      </c>
      <c r="K205" s="180"/>
      <c r="L205" s="23"/>
      <c r="M205" s="185"/>
      <c r="N205" s="186" t="s">
        <v>39</v>
      </c>
      <c r="O205" s="60"/>
      <c r="P205" s="187" t="n">
        <f aca="false">O205*H205</f>
        <v>0</v>
      </c>
      <c r="Q205" s="187" t="n">
        <v>0</v>
      </c>
      <c r="R205" s="187" t="n">
        <f aca="false">Q205*H205</f>
        <v>0</v>
      </c>
      <c r="S205" s="187" t="n">
        <v>0.03</v>
      </c>
      <c r="T205" s="188" t="n">
        <f aca="false">S205*H205</f>
        <v>0.03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89" t="s">
        <v>135</v>
      </c>
      <c r="AT205" s="189" t="s">
        <v>131</v>
      </c>
      <c r="AU205" s="189" t="s">
        <v>81</v>
      </c>
      <c r="AY205" s="3" t="s">
        <v>129</v>
      </c>
      <c r="BE205" s="190" t="n">
        <f aca="false">IF(N205="základní",J205,0)</f>
        <v>0</v>
      </c>
      <c r="BF205" s="190" t="n">
        <f aca="false">IF(N205="snížená",J205,0)</f>
        <v>0</v>
      </c>
      <c r="BG205" s="190" t="n">
        <f aca="false">IF(N205="zákl. přenesená",J205,0)</f>
        <v>0</v>
      </c>
      <c r="BH205" s="190" t="n">
        <f aca="false">IF(N205="sníž. přenesená",J205,0)</f>
        <v>0</v>
      </c>
      <c r="BI205" s="190" t="n">
        <f aca="false">IF(N205="nulová",J205,0)</f>
        <v>0</v>
      </c>
      <c r="BJ205" s="3" t="s">
        <v>79</v>
      </c>
      <c r="BK205" s="190" t="n">
        <f aca="false">ROUND(I205*H205,2)</f>
        <v>0</v>
      </c>
      <c r="BL205" s="3" t="s">
        <v>135</v>
      </c>
      <c r="BM205" s="189" t="s">
        <v>264</v>
      </c>
    </row>
    <row r="206" s="191" customFormat="true" ht="12.8" hidden="false" customHeight="false" outlineLevel="0" collapsed="false">
      <c r="B206" s="192"/>
      <c r="D206" s="193" t="s">
        <v>144</v>
      </c>
      <c r="E206" s="194"/>
      <c r="F206" s="195" t="s">
        <v>79</v>
      </c>
      <c r="H206" s="196" t="n">
        <v>1</v>
      </c>
      <c r="I206" s="197"/>
      <c r="L206" s="192"/>
      <c r="M206" s="198"/>
      <c r="N206" s="199"/>
      <c r="O206" s="199"/>
      <c r="P206" s="199"/>
      <c r="Q206" s="199"/>
      <c r="R206" s="199"/>
      <c r="S206" s="199"/>
      <c r="T206" s="200"/>
      <c r="AT206" s="194" t="s">
        <v>144</v>
      </c>
      <c r="AU206" s="194" t="s">
        <v>81</v>
      </c>
      <c r="AV206" s="191" t="s">
        <v>81</v>
      </c>
      <c r="AW206" s="191" t="s">
        <v>31</v>
      </c>
      <c r="AX206" s="191" t="s">
        <v>79</v>
      </c>
      <c r="AY206" s="194" t="s">
        <v>129</v>
      </c>
    </row>
    <row r="207" s="27" customFormat="true" ht="16.5" hidden="false" customHeight="true" outlineLevel="0" collapsed="false">
      <c r="A207" s="22"/>
      <c r="B207" s="177"/>
      <c r="C207" s="178" t="s">
        <v>265</v>
      </c>
      <c r="D207" s="178" t="s">
        <v>131</v>
      </c>
      <c r="E207" s="179" t="s">
        <v>266</v>
      </c>
      <c r="F207" s="180" t="s">
        <v>267</v>
      </c>
      <c r="G207" s="181" t="s">
        <v>243</v>
      </c>
      <c r="H207" s="182" t="n">
        <v>1</v>
      </c>
      <c r="I207" s="183"/>
      <c r="J207" s="184" t="n">
        <f aca="false">ROUND(I207*H207,2)</f>
        <v>0</v>
      </c>
      <c r="K207" s="180"/>
      <c r="L207" s="23"/>
      <c r="M207" s="185"/>
      <c r="N207" s="186" t="s">
        <v>39</v>
      </c>
      <c r="O207" s="60"/>
      <c r="P207" s="187" t="n">
        <f aca="false">O207*H207</f>
        <v>0</v>
      </c>
      <c r="Q207" s="187" t="n">
        <v>0</v>
      </c>
      <c r="R207" s="187" t="n">
        <f aca="false">Q207*H207</f>
        <v>0</v>
      </c>
      <c r="S207" s="187" t="n">
        <v>0.03</v>
      </c>
      <c r="T207" s="188" t="n">
        <f aca="false">S207*H207</f>
        <v>0.03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89" t="s">
        <v>135</v>
      </c>
      <c r="AT207" s="189" t="s">
        <v>131</v>
      </c>
      <c r="AU207" s="189" t="s">
        <v>81</v>
      </c>
      <c r="AY207" s="3" t="s">
        <v>129</v>
      </c>
      <c r="BE207" s="190" t="n">
        <f aca="false">IF(N207="základní",J207,0)</f>
        <v>0</v>
      </c>
      <c r="BF207" s="190" t="n">
        <f aca="false">IF(N207="snížená",J207,0)</f>
        <v>0</v>
      </c>
      <c r="BG207" s="190" t="n">
        <f aca="false">IF(N207="zákl. přenesená",J207,0)</f>
        <v>0</v>
      </c>
      <c r="BH207" s="190" t="n">
        <f aca="false">IF(N207="sníž. přenesená",J207,0)</f>
        <v>0</v>
      </c>
      <c r="BI207" s="190" t="n">
        <f aca="false">IF(N207="nulová",J207,0)</f>
        <v>0</v>
      </c>
      <c r="BJ207" s="3" t="s">
        <v>79</v>
      </c>
      <c r="BK207" s="190" t="n">
        <f aca="false">ROUND(I207*H207,2)</f>
        <v>0</v>
      </c>
      <c r="BL207" s="3" t="s">
        <v>135</v>
      </c>
      <c r="BM207" s="189" t="s">
        <v>268</v>
      </c>
    </row>
    <row r="208" s="191" customFormat="true" ht="12.8" hidden="false" customHeight="false" outlineLevel="0" collapsed="false">
      <c r="B208" s="192"/>
      <c r="D208" s="193" t="s">
        <v>144</v>
      </c>
      <c r="E208" s="194"/>
      <c r="F208" s="195" t="s">
        <v>79</v>
      </c>
      <c r="H208" s="196" t="n">
        <v>1</v>
      </c>
      <c r="I208" s="197"/>
      <c r="L208" s="192"/>
      <c r="M208" s="198"/>
      <c r="N208" s="199"/>
      <c r="O208" s="199"/>
      <c r="P208" s="199"/>
      <c r="Q208" s="199"/>
      <c r="R208" s="199"/>
      <c r="S208" s="199"/>
      <c r="T208" s="200"/>
      <c r="AT208" s="194" t="s">
        <v>144</v>
      </c>
      <c r="AU208" s="194" t="s">
        <v>81</v>
      </c>
      <c r="AV208" s="191" t="s">
        <v>81</v>
      </c>
      <c r="AW208" s="191" t="s">
        <v>31</v>
      </c>
      <c r="AX208" s="191" t="s">
        <v>79</v>
      </c>
      <c r="AY208" s="194" t="s">
        <v>129</v>
      </c>
    </row>
    <row r="209" s="27" customFormat="true" ht="16.5" hidden="false" customHeight="true" outlineLevel="0" collapsed="false">
      <c r="A209" s="22"/>
      <c r="B209" s="177"/>
      <c r="C209" s="178" t="s">
        <v>269</v>
      </c>
      <c r="D209" s="178" t="s">
        <v>131</v>
      </c>
      <c r="E209" s="179" t="s">
        <v>270</v>
      </c>
      <c r="F209" s="180" t="s">
        <v>271</v>
      </c>
      <c r="G209" s="181" t="s">
        <v>243</v>
      </c>
      <c r="H209" s="182" t="n">
        <v>1</v>
      </c>
      <c r="I209" s="183"/>
      <c r="J209" s="184" t="n">
        <f aca="false">ROUND(I209*H209,2)</f>
        <v>0</v>
      </c>
      <c r="K209" s="180"/>
      <c r="L209" s="23"/>
      <c r="M209" s="185"/>
      <c r="N209" s="186" t="s">
        <v>39</v>
      </c>
      <c r="O209" s="60"/>
      <c r="P209" s="187" t="n">
        <f aca="false">O209*H209</f>
        <v>0</v>
      </c>
      <c r="Q209" s="187" t="n">
        <v>0</v>
      </c>
      <c r="R209" s="187" t="n">
        <f aca="false">Q209*H209</f>
        <v>0</v>
      </c>
      <c r="S209" s="187" t="n">
        <v>0.03</v>
      </c>
      <c r="T209" s="188" t="n">
        <f aca="false">S209*H209</f>
        <v>0.03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89" t="s">
        <v>135</v>
      </c>
      <c r="AT209" s="189" t="s">
        <v>131</v>
      </c>
      <c r="AU209" s="189" t="s">
        <v>81</v>
      </c>
      <c r="AY209" s="3" t="s">
        <v>129</v>
      </c>
      <c r="BE209" s="190" t="n">
        <f aca="false">IF(N209="základní",J209,0)</f>
        <v>0</v>
      </c>
      <c r="BF209" s="190" t="n">
        <f aca="false">IF(N209="snížená",J209,0)</f>
        <v>0</v>
      </c>
      <c r="BG209" s="190" t="n">
        <f aca="false">IF(N209="zákl. přenesená",J209,0)</f>
        <v>0</v>
      </c>
      <c r="BH209" s="190" t="n">
        <f aca="false">IF(N209="sníž. přenesená",J209,0)</f>
        <v>0</v>
      </c>
      <c r="BI209" s="190" t="n">
        <f aca="false">IF(N209="nulová",J209,0)</f>
        <v>0</v>
      </c>
      <c r="BJ209" s="3" t="s">
        <v>79</v>
      </c>
      <c r="BK209" s="190" t="n">
        <f aca="false">ROUND(I209*H209,2)</f>
        <v>0</v>
      </c>
      <c r="BL209" s="3" t="s">
        <v>135</v>
      </c>
      <c r="BM209" s="189" t="s">
        <v>272</v>
      </c>
    </row>
    <row r="210" s="191" customFormat="true" ht="12.8" hidden="false" customHeight="false" outlineLevel="0" collapsed="false">
      <c r="B210" s="192"/>
      <c r="D210" s="193" t="s">
        <v>144</v>
      </c>
      <c r="E210" s="194"/>
      <c r="F210" s="195" t="s">
        <v>79</v>
      </c>
      <c r="H210" s="196" t="n">
        <v>1</v>
      </c>
      <c r="I210" s="197"/>
      <c r="L210" s="192"/>
      <c r="M210" s="198"/>
      <c r="N210" s="199"/>
      <c r="O210" s="199"/>
      <c r="P210" s="199"/>
      <c r="Q210" s="199"/>
      <c r="R210" s="199"/>
      <c r="S210" s="199"/>
      <c r="T210" s="200"/>
      <c r="AT210" s="194" t="s">
        <v>144</v>
      </c>
      <c r="AU210" s="194" t="s">
        <v>81</v>
      </c>
      <c r="AV210" s="191" t="s">
        <v>81</v>
      </c>
      <c r="AW210" s="191" t="s">
        <v>31</v>
      </c>
      <c r="AX210" s="191" t="s">
        <v>79</v>
      </c>
      <c r="AY210" s="194" t="s">
        <v>129</v>
      </c>
    </row>
    <row r="211" s="27" customFormat="true" ht="21.75" hidden="false" customHeight="true" outlineLevel="0" collapsed="false">
      <c r="A211" s="22"/>
      <c r="B211" s="177"/>
      <c r="C211" s="178" t="s">
        <v>273</v>
      </c>
      <c r="D211" s="178" t="s">
        <v>131</v>
      </c>
      <c r="E211" s="179" t="s">
        <v>274</v>
      </c>
      <c r="F211" s="180" t="s">
        <v>275</v>
      </c>
      <c r="G211" s="181" t="s">
        <v>150</v>
      </c>
      <c r="H211" s="182" t="n">
        <v>20</v>
      </c>
      <c r="I211" s="183"/>
      <c r="J211" s="184" t="n">
        <f aca="false">ROUND(I211*H211,2)</f>
        <v>0</v>
      </c>
      <c r="K211" s="180" t="s">
        <v>142</v>
      </c>
      <c r="L211" s="23"/>
      <c r="M211" s="185"/>
      <c r="N211" s="186" t="s">
        <v>39</v>
      </c>
      <c r="O211" s="60"/>
      <c r="P211" s="187" t="n">
        <f aca="false">O211*H211</f>
        <v>0</v>
      </c>
      <c r="Q211" s="187" t="n">
        <v>0</v>
      </c>
      <c r="R211" s="187" t="n">
        <f aca="false">Q211*H211</f>
        <v>0</v>
      </c>
      <c r="S211" s="187" t="n">
        <v>0.002</v>
      </c>
      <c r="T211" s="188" t="n">
        <f aca="false">S211*H211</f>
        <v>0.04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89" t="s">
        <v>135</v>
      </c>
      <c r="AT211" s="189" t="s">
        <v>131</v>
      </c>
      <c r="AU211" s="189" t="s">
        <v>81</v>
      </c>
      <c r="AY211" s="3" t="s">
        <v>129</v>
      </c>
      <c r="BE211" s="190" t="n">
        <f aca="false">IF(N211="základní",J211,0)</f>
        <v>0</v>
      </c>
      <c r="BF211" s="190" t="n">
        <f aca="false">IF(N211="snížená",J211,0)</f>
        <v>0</v>
      </c>
      <c r="BG211" s="190" t="n">
        <f aca="false">IF(N211="zákl. přenesená",J211,0)</f>
        <v>0</v>
      </c>
      <c r="BH211" s="190" t="n">
        <f aca="false">IF(N211="sníž. přenesená",J211,0)</f>
        <v>0</v>
      </c>
      <c r="BI211" s="190" t="n">
        <f aca="false">IF(N211="nulová",J211,0)</f>
        <v>0</v>
      </c>
      <c r="BJ211" s="3" t="s">
        <v>79</v>
      </c>
      <c r="BK211" s="190" t="n">
        <f aca="false">ROUND(I211*H211,2)</f>
        <v>0</v>
      </c>
      <c r="BL211" s="3" t="s">
        <v>135</v>
      </c>
      <c r="BM211" s="189" t="s">
        <v>276</v>
      </c>
    </row>
    <row r="212" s="27" customFormat="true" ht="21.75" hidden="false" customHeight="true" outlineLevel="0" collapsed="false">
      <c r="A212" s="22"/>
      <c r="B212" s="177"/>
      <c r="C212" s="178" t="s">
        <v>277</v>
      </c>
      <c r="D212" s="178" t="s">
        <v>131</v>
      </c>
      <c r="E212" s="179" t="s">
        <v>278</v>
      </c>
      <c r="F212" s="180" t="s">
        <v>279</v>
      </c>
      <c r="G212" s="181" t="s">
        <v>150</v>
      </c>
      <c r="H212" s="182" t="n">
        <v>10</v>
      </c>
      <c r="I212" s="183"/>
      <c r="J212" s="184" t="n">
        <f aca="false">ROUND(I212*H212,2)</f>
        <v>0</v>
      </c>
      <c r="K212" s="180" t="s">
        <v>142</v>
      </c>
      <c r="L212" s="23"/>
      <c r="M212" s="185"/>
      <c r="N212" s="186" t="s">
        <v>39</v>
      </c>
      <c r="O212" s="60"/>
      <c r="P212" s="187" t="n">
        <f aca="false">O212*H212</f>
        <v>0</v>
      </c>
      <c r="Q212" s="187" t="n">
        <v>0</v>
      </c>
      <c r="R212" s="187" t="n">
        <f aca="false">Q212*H212</f>
        <v>0</v>
      </c>
      <c r="S212" s="187" t="n">
        <v>0.004</v>
      </c>
      <c r="T212" s="188" t="n">
        <f aca="false">S212*H212</f>
        <v>0.04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89" t="s">
        <v>135</v>
      </c>
      <c r="AT212" s="189" t="s">
        <v>131</v>
      </c>
      <c r="AU212" s="189" t="s">
        <v>81</v>
      </c>
      <c r="AY212" s="3" t="s">
        <v>129</v>
      </c>
      <c r="BE212" s="190" t="n">
        <f aca="false">IF(N212="základní",J212,0)</f>
        <v>0</v>
      </c>
      <c r="BF212" s="190" t="n">
        <f aca="false">IF(N212="snížená",J212,0)</f>
        <v>0</v>
      </c>
      <c r="BG212" s="190" t="n">
        <f aca="false">IF(N212="zákl. přenesená",J212,0)</f>
        <v>0</v>
      </c>
      <c r="BH212" s="190" t="n">
        <f aca="false">IF(N212="sníž. přenesená",J212,0)</f>
        <v>0</v>
      </c>
      <c r="BI212" s="190" t="n">
        <f aca="false">IF(N212="nulová",J212,0)</f>
        <v>0</v>
      </c>
      <c r="BJ212" s="3" t="s">
        <v>79</v>
      </c>
      <c r="BK212" s="190" t="n">
        <f aca="false">ROUND(I212*H212,2)</f>
        <v>0</v>
      </c>
      <c r="BL212" s="3" t="s">
        <v>135</v>
      </c>
      <c r="BM212" s="189" t="s">
        <v>280</v>
      </c>
    </row>
    <row r="213" s="27" customFormat="true" ht="21.75" hidden="false" customHeight="true" outlineLevel="0" collapsed="false">
      <c r="A213" s="22"/>
      <c r="B213" s="177"/>
      <c r="C213" s="178" t="s">
        <v>281</v>
      </c>
      <c r="D213" s="178" t="s">
        <v>131</v>
      </c>
      <c r="E213" s="179" t="s">
        <v>282</v>
      </c>
      <c r="F213" s="180" t="s">
        <v>283</v>
      </c>
      <c r="G213" s="181" t="s">
        <v>150</v>
      </c>
      <c r="H213" s="182" t="n">
        <v>10</v>
      </c>
      <c r="I213" s="183"/>
      <c r="J213" s="184" t="n">
        <f aca="false">ROUND(I213*H213,2)</f>
        <v>0</v>
      </c>
      <c r="K213" s="180" t="s">
        <v>142</v>
      </c>
      <c r="L213" s="23"/>
      <c r="M213" s="185"/>
      <c r="N213" s="186" t="s">
        <v>39</v>
      </c>
      <c r="O213" s="60"/>
      <c r="P213" s="187" t="n">
        <f aca="false">O213*H213</f>
        <v>0</v>
      </c>
      <c r="Q213" s="187" t="n">
        <v>0</v>
      </c>
      <c r="R213" s="187" t="n">
        <f aca="false">Q213*H213</f>
        <v>0</v>
      </c>
      <c r="S213" s="187" t="n">
        <v>0.006</v>
      </c>
      <c r="T213" s="188" t="n">
        <f aca="false">S213*H213</f>
        <v>0.06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89" t="s">
        <v>135</v>
      </c>
      <c r="AT213" s="189" t="s">
        <v>131</v>
      </c>
      <c r="AU213" s="189" t="s">
        <v>81</v>
      </c>
      <c r="AY213" s="3" t="s">
        <v>129</v>
      </c>
      <c r="BE213" s="190" t="n">
        <f aca="false">IF(N213="základní",J213,0)</f>
        <v>0</v>
      </c>
      <c r="BF213" s="190" t="n">
        <f aca="false">IF(N213="snížená",J213,0)</f>
        <v>0</v>
      </c>
      <c r="BG213" s="190" t="n">
        <f aca="false">IF(N213="zákl. přenesená",J213,0)</f>
        <v>0</v>
      </c>
      <c r="BH213" s="190" t="n">
        <f aca="false">IF(N213="sníž. přenesená",J213,0)</f>
        <v>0</v>
      </c>
      <c r="BI213" s="190" t="n">
        <f aca="false">IF(N213="nulová",J213,0)</f>
        <v>0</v>
      </c>
      <c r="BJ213" s="3" t="s">
        <v>79</v>
      </c>
      <c r="BK213" s="190" t="n">
        <f aca="false">ROUND(I213*H213,2)</f>
        <v>0</v>
      </c>
      <c r="BL213" s="3" t="s">
        <v>135</v>
      </c>
      <c r="BM213" s="189" t="s">
        <v>284</v>
      </c>
    </row>
    <row r="214" s="27" customFormat="true" ht="21.75" hidden="false" customHeight="true" outlineLevel="0" collapsed="false">
      <c r="A214" s="22"/>
      <c r="B214" s="177"/>
      <c r="C214" s="178" t="s">
        <v>285</v>
      </c>
      <c r="D214" s="178" t="s">
        <v>131</v>
      </c>
      <c r="E214" s="179" t="s">
        <v>286</v>
      </c>
      <c r="F214" s="180" t="s">
        <v>287</v>
      </c>
      <c r="G214" s="181" t="s">
        <v>150</v>
      </c>
      <c r="H214" s="182" t="n">
        <v>2</v>
      </c>
      <c r="I214" s="183"/>
      <c r="J214" s="184" t="n">
        <f aca="false">ROUND(I214*H214,2)</f>
        <v>0</v>
      </c>
      <c r="K214" s="180" t="s">
        <v>142</v>
      </c>
      <c r="L214" s="23"/>
      <c r="M214" s="185"/>
      <c r="N214" s="186" t="s">
        <v>39</v>
      </c>
      <c r="O214" s="60"/>
      <c r="P214" s="187" t="n">
        <f aca="false">O214*H214</f>
        <v>0</v>
      </c>
      <c r="Q214" s="187" t="n">
        <v>0</v>
      </c>
      <c r="R214" s="187" t="n">
        <f aca="false">Q214*H214</f>
        <v>0</v>
      </c>
      <c r="S214" s="187" t="n">
        <v>0.04</v>
      </c>
      <c r="T214" s="188" t="n">
        <f aca="false">S214*H214</f>
        <v>0.08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89" t="s">
        <v>135</v>
      </c>
      <c r="AT214" s="189" t="s">
        <v>131</v>
      </c>
      <c r="AU214" s="189" t="s">
        <v>81</v>
      </c>
      <c r="AY214" s="3" t="s">
        <v>129</v>
      </c>
      <c r="BE214" s="190" t="n">
        <f aca="false">IF(N214="základní",J214,0)</f>
        <v>0</v>
      </c>
      <c r="BF214" s="190" t="n">
        <f aca="false">IF(N214="snížená",J214,0)</f>
        <v>0</v>
      </c>
      <c r="BG214" s="190" t="n">
        <f aca="false">IF(N214="zákl. přenesená",J214,0)</f>
        <v>0</v>
      </c>
      <c r="BH214" s="190" t="n">
        <f aca="false">IF(N214="sníž. přenesená",J214,0)</f>
        <v>0</v>
      </c>
      <c r="BI214" s="190" t="n">
        <f aca="false">IF(N214="nulová",J214,0)</f>
        <v>0</v>
      </c>
      <c r="BJ214" s="3" t="s">
        <v>79</v>
      </c>
      <c r="BK214" s="190" t="n">
        <f aca="false">ROUND(I214*H214,2)</f>
        <v>0</v>
      </c>
      <c r="BL214" s="3" t="s">
        <v>135</v>
      </c>
      <c r="BM214" s="189" t="s">
        <v>288</v>
      </c>
    </row>
    <row r="215" s="27" customFormat="true" ht="21.75" hidden="false" customHeight="true" outlineLevel="0" collapsed="false">
      <c r="A215" s="22"/>
      <c r="B215" s="177"/>
      <c r="C215" s="178" t="s">
        <v>289</v>
      </c>
      <c r="D215" s="178" t="s">
        <v>131</v>
      </c>
      <c r="E215" s="179" t="s">
        <v>290</v>
      </c>
      <c r="F215" s="180" t="s">
        <v>291</v>
      </c>
      <c r="G215" s="181" t="s">
        <v>150</v>
      </c>
      <c r="H215" s="182" t="n">
        <v>1.2</v>
      </c>
      <c r="I215" s="183"/>
      <c r="J215" s="184" t="n">
        <f aca="false">ROUND(I215*H215,2)</f>
        <v>0</v>
      </c>
      <c r="K215" s="180" t="s">
        <v>142</v>
      </c>
      <c r="L215" s="23"/>
      <c r="M215" s="185"/>
      <c r="N215" s="186" t="s">
        <v>39</v>
      </c>
      <c r="O215" s="60"/>
      <c r="P215" s="187" t="n">
        <f aca="false">O215*H215</f>
        <v>0</v>
      </c>
      <c r="Q215" s="187" t="n">
        <v>9E-005</v>
      </c>
      <c r="R215" s="187" t="n">
        <f aca="false">Q215*H215</f>
        <v>0.000108</v>
      </c>
      <c r="S215" s="187" t="n">
        <v>0.003</v>
      </c>
      <c r="T215" s="188" t="n">
        <f aca="false">S215*H215</f>
        <v>0.0036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89" t="s">
        <v>135</v>
      </c>
      <c r="AT215" s="189" t="s">
        <v>131</v>
      </c>
      <c r="AU215" s="189" t="s">
        <v>81</v>
      </c>
      <c r="AY215" s="3" t="s">
        <v>129</v>
      </c>
      <c r="BE215" s="190" t="n">
        <f aca="false">IF(N215="základní",J215,0)</f>
        <v>0</v>
      </c>
      <c r="BF215" s="190" t="n">
        <f aca="false">IF(N215="snížená",J215,0)</f>
        <v>0</v>
      </c>
      <c r="BG215" s="190" t="n">
        <f aca="false">IF(N215="zákl. přenesená",J215,0)</f>
        <v>0</v>
      </c>
      <c r="BH215" s="190" t="n">
        <f aca="false">IF(N215="sníž. přenesená",J215,0)</f>
        <v>0</v>
      </c>
      <c r="BI215" s="190" t="n">
        <f aca="false">IF(N215="nulová",J215,0)</f>
        <v>0</v>
      </c>
      <c r="BJ215" s="3" t="s">
        <v>79</v>
      </c>
      <c r="BK215" s="190" t="n">
        <f aca="false">ROUND(I215*H215,2)</f>
        <v>0</v>
      </c>
      <c r="BL215" s="3" t="s">
        <v>135</v>
      </c>
      <c r="BM215" s="189" t="s">
        <v>292</v>
      </c>
    </row>
    <row r="216" s="27" customFormat="true" ht="21.75" hidden="false" customHeight="true" outlineLevel="0" collapsed="false">
      <c r="A216" s="22"/>
      <c r="B216" s="177"/>
      <c r="C216" s="178" t="s">
        <v>293</v>
      </c>
      <c r="D216" s="178" t="s">
        <v>131</v>
      </c>
      <c r="E216" s="179" t="s">
        <v>294</v>
      </c>
      <c r="F216" s="180" t="s">
        <v>295</v>
      </c>
      <c r="G216" s="181" t="s">
        <v>141</v>
      </c>
      <c r="H216" s="182" t="n">
        <v>37.255</v>
      </c>
      <c r="I216" s="183"/>
      <c r="J216" s="184" t="n">
        <f aca="false">ROUND(I216*H216,2)</f>
        <v>0</v>
      </c>
      <c r="K216" s="180" t="s">
        <v>142</v>
      </c>
      <c r="L216" s="23"/>
      <c r="M216" s="185"/>
      <c r="N216" s="186" t="s">
        <v>39</v>
      </c>
      <c r="O216" s="60"/>
      <c r="P216" s="187" t="n">
        <f aca="false">O216*H216</f>
        <v>0</v>
      </c>
      <c r="Q216" s="187" t="n">
        <v>0</v>
      </c>
      <c r="R216" s="187" t="n">
        <f aca="false">Q216*H216</f>
        <v>0</v>
      </c>
      <c r="S216" s="187" t="n">
        <v>0.01</v>
      </c>
      <c r="T216" s="188" t="n">
        <f aca="false">S216*H216</f>
        <v>0.37255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89" t="s">
        <v>135</v>
      </c>
      <c r="AT216" s="189" t="s">
        <v>131</v>
      </c>
      <c r="AU216" s="189" t="s">
        <v>81</v>
      </c>
      <c r="AY216" s="3" t="s">
        <v>129</v>
      </c>
      <c r="BE216" s="190" t="n">
        <f aca="false">IF(N216="základní",J216,0)</f>
        <v>0</v>
      </c>
      <c r="BF216" s="190" t="n">
        <f aca="false">IF(N216="snížená",J216,0)</f>
        <v>0</v>
      </c>
      <c r="BG216" s="190" t="n">
        <f aca="false">IF(N216="zákl. přenesená",J216,0)</f>
        <v>0</v>
      </c>
      <c r="BH216" s="190" t="n">
        <f aca="false">IF(N216="sníž. přenesená",J216,0)</f>
        <v>0</v>
      </c>
      <c r="BI216" s="190" t="n">
        <f aca="false">IF(N216="nulová",J216,0)</f>
        <v>0</v>
      </c>
      <c r="BJ216" s="3" t="s">
        <v>79</v>
      </c>
      <c r="BK216" s="190" t="n">
        <f aca="false">ROUND(I216*H216,2)</f>
        <v>0</v>
      </c>
      <c r="BL216" s="3" t="s">
        <v>135</v>
      </c>
      <c r="BM216" s="189" t="s">
        <v>296</v>
      </c>
    </row>
    <row r="217" s="191" customFormat="true" ht="12.8" hidden="false" customHeight="false" outlineLevel="0" collapsed="false">
      <c r="B217" s="192"/>
      <c r="D217" s="193" t="s">
        <v>144</v>
      </c>
      <c r="E217" s="194"/>
      <c r="F217" s="195" t="s">
        <v>193</v>
      </c>
      <c r="H217" s="196" t="n">
        <v>37.255</v>
      </c>
      <c r="I217" s="197"/>
      <c r="L217" s="192"/>
      <c r="M217" s="198"/>
      <c r="N217" s="199"/>
      <c r="O217" s="199"/>
      <c r="P217" s="199"/>
      <c r="Q217" s="199"/>
      <c r="R217" s="199"/>
      <c r="S217" s="199"/>
      <c r="T217" s="200"/>
      <c r="AT217" s="194" t="s">
        <v>144</v>
      </c>
      <c r="AU217" s="194" t="s">
        <v>81</v>
      </c>
      <c r="AV217" s="191" t="s">
        <v>81</v>
      </c>
      <c r="AW217" s="191" t="s">
        <v>31</v>
      </c>
      <c r="AX217" s="191" t="s">
        <v>79</v>
      </c>
      <c r="AY217" s="194" t="s">
        <v>129</v>
      </c>
    </row>
    <row r="218" s="27" customFormat="true" ht="21.75" hidden="false" customHeight="true" outlineLevel="0" collapsed="false">
      <c r="A218" s="22"/>
      <c r="B218" s="177"/>
      <c r="C218" s="178" t="s">
        <v>297</v>
      </c>
      <c r="D218" s="178" t="s">
        <v>131</v>
      </c>
      <c r="E218" s="179" t="s">
        <v>298</v>
      </c>
      <c r="F218" s="180" t="s">
        <v>299</v>
      </c>
      <c r="G218" s="181" t="s">
        <v>141</v>
      </c>
      <c r="H218" s="182" t="n">
        <v>27.85</v>
      </c>
      <c r="I218" s="183"/>
      <c r="J218" s="184" t="n">
        <f aca="false">ROUND(I218*H218,2)</f>
        <v>0</v>
      </c>
      <c r="K218" s="180" t="s">
        <v>142</v>
      </c>
      <c r="L218" s="23"/>
      <c r="M218" s="185"/>
      <c r="N218" s="186" t="s">
        <v>39</v>
      </c>
      <c r="O218" s="60"/>
      <c r="P218" s="187" t="n">
        <f aca="false">O218*H218</f>
        <v>0</v>
      </c>
      <c r="Q218" s="187" t="n">
        <v>0</v>
      </c>
      <c r="R218" s="187" t="n">
        <f aca="false">Q218*H218</f>
        <v>0</v>
      </c>
      <c r="S218" s="187" t="n">
        <v>0.046</v>
      </c>
      <c r="T218" s="188" t="n">
        <f aca="false">S218*H218</f>
        <v>1.2811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89" t="s">
        <v>135</v>
      </c>
      <c r="AT218" s="189" t="s">
        <v>131</v>
      </c>
      <c r="AU218" s="189" t="s">
        <v>81</v>
      </c>
      <c r="AY218" s="3" t="s">
        <v>129</v>
      </c>
      <c r="BE218" s="190" t="n">
        <f aca="false">IF(N218="základní",J218,0)</f>
        <v>0</v>
      </c>
      <c r="BF218" s="190" t="n">
        <f aca="false">IF(N218="snížená",J218,0)</f>
        <v>0</v>
      </c>
      <c r="BG218" s="190" t="n">
        <f aca="false">IF(N218="zákl. přenesená",J218,0)</f>
        <v>0</v>
      </c>
      <c r="BH218" s="190" t="n">
        <f aca="false">IF(N218="sníž. přenesená",J218,0)</f>
        <v>0</v>
      </c>
      <c r="BI218" s="190" t="n">
        <f aca="false">IF(N218="nulová",J218,0)</f>
        <v>0</v>
      </c>
      <c r="BJ218" s="3" t="s">
        <v>79</v>
      </c>
      <c r="BK218" s="190" t="n">
        <f aca="false">ROUND(I218*H218,2)</f>
        <v>0</v>
      </c>
      <c r="BL218" s="3" t="s">
        <v>135</v>
      </c>
      <c r="BM218" s="189" t="s">
        <v>300</v>
      </c>
    </row>
    <row r="219" s="191" customFormat="true" ht="12.8" hidden="false" customHeight="false" outlineLevel="0" collapsed="false">
      <c r="B219" s="192"/>
      <c r="D219" s="193" t="s">
        <v>144</v>
      </c>
      <c r="E219" s="194"/>
      <c r="F219" s="195" t="s">
        <v>301</v>
      </c>
      <c r="H219" s="196" t="n">
        <v>8.65</v>
      </c>
      <c r="I219" s="197"/>
      <c r="L219" s="192"/>
      <c r="M219" s="198"/>
      <c r="N219" s="199"/>
      <c r="O219" s="199"/>
      <c r="P219" s="199"/>
      <c r="Q219" s="199"/>
      <c r="R219" s="199"/>
      <c r="S219" s="199"/>
      <c r="T219" s="200"/>
      <c r="AT219" s="194" t="s">
        <v>144</v>
      </c>
      <c r="AU219" s="194" t="s">
        <v>81</v>
      </c>
      <c r="AV219" s="191" t="s">
        <v>81</v>
      </c>
      <c r="AW219" s="191" t="s">
        <v>31</v>
      </c>
      <c r="AX219" s="191" t="s">
        <v>74</v>
      </c>
      <c r="AY219" s="194" t="s">
        <v>129</v>
      </c>
    </row>
    <row r="220" s="191" customFormat="true" ht="12.8" hidden="false" customHeight="false" outlineLevel="0" collapsed="false">
      <c r="B220" s="192"/>
      <c r="D220" s="193" t="s">
        <v>144</v>
      </c>
      <c r="E220" s="194"/>
      <c r="F220" s="195" t="s">
        <v>302</v>
      </c>
      <c r="H220" s="196" t="n">
        <v>19.2</v>
      </c>
      <c r="I220" s="197"/>
      <c r="L220" s="192"/>
      <c r="M220" s="198"/>
      <c r="N220" s="199"/>
      <c r="O220" s="199"/>
      <c r="P220" s="199"/>
      <c r="Q220" s="199"/>
      <c r="R220" s="199"/>
      <c r="S220" s="199"/>
      <c r="T220" s="200"/>
      <c r="AT220" s="194" t="s">
        <v>144</v>
      </c>
      <c r="AU220" s="194" t="s">
        <v>81</v>
      </c>
      <c r="AV220" s="191" t="s">
        <v>81</v>
      </c>
      <c r="AW220" s="191" t="s">
        <v>31</v>
      </c>
      <c r="AX220" s="191" t="s">
        <v>74</v>
      </c>
      <c r="AY220" s="194" t="s">
        <v>129</v>
      </c>
    </row>
    <row r="221" s="201" customFormat="true" ht="12.8" hidden="false" customHeight="false" outlineLevel="0" collapsed="false">
      <c r="B221" s="202"/>
      <c r="D221" s="193" t="s">
        <v>144</v>
      </c>
      <c r="E221" s="203"/>
      <c r="F221" s="204" t="s">
        <v>147</v>
      </c>
      <c r="H221" s="205" t="n">
        <v>27.85</v>
      </c>
      <c r="I221" s="206"/>
      <c r="L221" s="202"/>
      <c r="M221" s="207"/>
      <c r="N221" s="208"/>
      <c r="O221" s="208"/>
      <c r="P221" s="208"/>
      <c r="Q221" s="208"/>
      <c r="R221" s="208"/>
      <c r="S221" s="208"/>
      <c r="T221" s="209"/>
      <c r="AT221" s="203" t="s">
        <v>144</v>
      </c>
      <c r="AU221" s="203" t="s">
        <v>81</v>
      </c>
      <c r="AV221" s="201" t="s">
        <v>135</v>
      </c>
      <c r="AW221" s="201" t="s">
        <v>31</v>
      </c>
      <c r="AX221" s="201" t="s">
        <v>79</v>
      </c>
      <c r="AY221" s="203" t="s">
        <v>129</v>
      </c>
    </row>
    <row r="222" s="27" customFormat="true" ht="21.75" hidden="false" customHeight="true" outlineLevel="0" collapsed="false">
      <c r="A222" s="22"/>
      <c r="B222" s="177"/>
      <c r="C222" s="178" t="s">
        <v>303</v>
      </c>
      <c r="D222" s="178" t="s">
        <v>131</v>
      </c>
      <c r="E222" s="179" t="s">
        <v>304</v>
      </c>
      <c r="F222" s="180" t="s">
        <v>305</v>
      </c>
      <c r="G222" s="181" t="s">
        <v>141</v>
      </c>
      <c r="H222" s="182" t="n">
        <v>19.2</v>
      </c>
      <c r="I222" s="183"/>
      <c r="J222" s="184" t="n">
        <f aca="false">ROUND(I222*H222,2)</f>
        <v>0</v>
      </c>
      <c r="K222" s="180" t="s">
        <v>142</v>
      </c>
      <c r="L222" s="23"/>
      <c r="M222" s="185"/>
      <c r="N222" s="186" t="s">
        <v>39</v>
      </c>
      <c r="O222" s="60"/>
      <c r="P222" s="187" t="n">
        <f aca="false">O222*H222</f>
        <v>0</v>
      </c>
      <c r="Q222" s="187" t="n">
        <v>0</v>
      </c>
      <c r="R222" s="187" t="n">
        <f aca="false">Q222*H222</f>
        <v>0</v>
      </c>
      <c r="S222" s="187" t="n">
        <v>0.068</v>
      </c>
      <c r="T222" s="188" t="n">
        <f aca="false">S222*H222</f>
        <v>1.3056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89" t="s">
        <v>135</v>
      </c>
      <c r="AT222" s="189" t="s">
        <v>131</v>
      </c>
      <c r="AU222" s="189" t="s">
        <v>81</v>
      </c>
      <c r="AY222" s="3" t="s">
        <v>129</v>
      </c>
      <c r="BE222" s="190" t="n">
        <f aca="false">IF(N222="základní",J222,0)</f>
        <v>0</v>
      </c>
      <c r="BF222" s="190" t="n">
        <f aca="false">IF(N222="snížená",J222,0)</f>
        <v>0</v>
      </c>
      <c r="BG222" s="190" t="n">
        <f aca="false">IF(N222="zákl. přenesená",J222,0)</f>
        <v>0</v>
      </c>
      <c r="BH222" s="190" t="n">
        <f aca="false">IF(N222="sníž. přenesená",J222,0)</f>
        <v>0</v>
      </c>
      <c r="BI222" s="190" t="n">
        <f aca="false">IF(N222="nulová",J222,0)</f>
        <v>0</v>
      </c>
      <c r="BJ222" s="3" t="s">
        <v>79</v>
      </c>
      <c r="BK222" s="190" t="n">
        <f aca="false">ROUND(I222*H222,2)</f>
        <v>0</v>
      </c>
      <c r="BL222" s="3" t="s">
        <v>135</v>
      </c>
      <c r="BM222" s="189" t="s">
        <v>306</v>
      </c>
    </row>
    <row r="223" s="191" customFormat="true" ht="12.8" hidden="false" customHeight="false" outlineLevel="0" collapsed="false">
      <c r="B223" s="192"/>
      <c r="D223" s="193" t="s">
        <v>144</v>
      </c>
      <c r="E223" s="194"/>
      <c r="F223" s="195" t="s">
        <v>307</v>
      </c>
      <c r="H223" s="196" t="n">
        <v>2.4</v>
      </c>
      <c r="I223" s="197"/>
      <c r="L223" s="192"/>
      <c r="M223" s="198"/>
      <c r="N223" s="199"/>
      <c r="O223" s="199"/>
      <c r="P223" s="199"/>
      <c r="Q223" s="199"/>
      <c r="R223" s="199"/>
      <c r="S223" s="199"/>
      <c r="T223" s="200"/>
      <c r="AT223" s="194" t="s">
        <v>144</v>
      </c>
      <c r="AU223" s="194" t="s">
        <v>81</v>
      </c>
      <c r="AV223" s="191" t="s">
        <v>81</v>
      </c>
      <c r="AW223" s="191" t="s">
        <v>31</v>
      </c>
      <c r="AX223" s="191" t="s">
        <v>74</v>
      </c>
      <c r="AY223" s="194" t="s">
        <v>129</v>
      </c>
    </row>
    <row r="224" s="191" customFormat="true" ht="12.8" hidden="false" customHeight="false" outlineLevel="0" collapsed="false">
      <c r="B224" s="192"/>
      <c r="D224" s="193" t="s">
        <v>144</v>
      </c>
      <c r="E224" s="194"/>
      <c r="F224" s="195" t="s">
        <v>308</v>
      </c>
      <c r="H224" s="196" t="n">
        <v>9.2</v>
      </c>
      <c r="I224" s="197"/>
      <c r="L224" s="192"/>
      <c r="M224" s="198"/>
      <c r="N224" s="199"/>
      <c r="O224" s="199"/>
      <c r="P224" s="199"/>
      <c r="Q224" s="199"/>
      <c r="R224" s="199"/>
      <c r="S224" s="199"/>
      <c r="T224" s="200"/>
      <c r="AT224" s="194" t="s">
        <v>144</v>
      </c>
      <c r="AU224" s="194" t="s">
        <v>81</v>
      </c>
      <c r="AV224" s="191" t="s">
        <v>81</v>
      </c>
      <c r="AW224" s="191" t="s">
        <v>31</v>
      </c>
      <c r="AX224" s="191" t="s">
        <v>74</v>
      </c>
      <c r="AY224" s="194" t="s">
        <v>129</v>
      </c>
    </row>
    <row r="225" s="191" customFormat="true" ht="12.8" hidden="false" customHeight="false" outlineLevel="0" collapsed="false">
      <c r="B225" s="192"/>
      <c r="D225" s="193" t="s">
        <v>144</v>
      </c>
      <c r="E225" s="194"/>
      <c r="F225" s="195" t="s">
        <v>309</v>
      </c>
      <c r="H225" s="196" t="n">
        <v>7.6</v>
      </c>
      <c r="I225" s="197"/>
      <c r="L225" s="192"/>
      <c r="M225" s="198"/>
      <c r="N225" s="199"/>
      <c r="O225" s="199"/>
      <c r="P225" s="199"/>
      <c r="Q225" s="199"/>
      <c r="R225" s="199"/>
      <c r="S225" s="199"/>
      <c r="T225" s="200"/>
      <c r="AT225" s="194" t="s">
        <v>144</v>
      </c>
      <c r="AU225" s="194" t="s">
        <v>81</v>
      </c>
      <c r="AV225" s="191" t="s">
        <v>81</v>
      </c>
      <c r="AW225" s="191" t="s">
        <v>31</v>
      </c>
      <c r="AX225" s="191" t="s">
        <v>74</v>
      </c>
      <c r="AY225" s="194" t="s">
        <v>129</v>
      </c>
    </row>
    <row r="226" s="201" customFormat="true" ht="12.8" hidden="false" customHeight="false" outlineLevel="0" collapsed="false">
      <c r="B226" s="202"/>
      <c r="D226" s="193" t="s">
        <v>144</v>
      </c>
      <c r="E226" s="203"/>
      <c r="F226" s="204" t="s">
        <v>147</v>
      </c>
      <c r="H226" s="205" t="n">
        <v>19.2</v>
      </c>
      <c r="I226" s="206"/>
      <c r="L226" s="202"/>
      <c r="M226" s="207"/>
      <c r="N226" s="208"/>
      <c r="O226" s="208"/>
      <c r="P226" s="208"/>
      <c r="Q226" s="208"/>
      <c r="R226" s="208"/>
      <c r="S226" s="208"/>
      <c r="T226" s="209"/>
      <c r="AT226" s="203" t="s">
        <v>144</v>
      </c>
      <c r="AU226" s="203" t="s">
        <v>81</v>
      </c>
      <c r="AV226" s="201" t="s">
        <v>135</v>
      </c>
      <c r="AW226" s="201" t="s">
        <v>31</v>
      </c>
      <c r="AX226" s="201" t="s">
        <v>79</v>
      </c>
      <c r="AY226" s="203" t="s">
        <v>129</v>
      </c>
    </row>
    <row r="227" s="163" customFormat="true" ht="22.8" hidden="false" customHeight="true" outlineLevel="0" collapsed="false">
      <c r="B227" s="164"/>
      <c r="D227" s="165" t="s">
        <v>73</v>
      </c>
      <c r="E227" s="175" t="s">
        <v>310</v>
      </c>
      <c r="F227" s="175" t="s">
        <v>311</v>
      </c>
      <c r="I227" s="167"/>
      <c r="J227" s="176" t="n">
        <f aca="false">BK227</f>
        <v>0</v>
      </c>
      <c r="L227" s="164"/>
      <c r="M227" s="169"/>
      <c r="N227" s="170"/>
      <c r="O227" s="170"/>
      <c r="P227" s="171" t="n">
        <f aca="false">SUM(P228:P232)</f>
        <v>0</v>
      </c>
      <c r="Q227" s="170"/>
      <c r="R227" s="171" t="n">
        <f aca="false">SUM(R228:R232)</f>
        <v>0</v>
      </c>
      <c r="S227" s="170"/>
      <c r="T227" s="172" t="n">
        <f aca="false">SUM(T228:T232)</f>
        <v>0</v>
      </c>
      <c r="AR227" s="165" t="s">
        <v>79</v>
      </c>
      <c r="AT227" s="173" t="s">
        <v>73</v>
      </c>
      <c r="AU227" s="173" t="s">
        <v>79</v>
      </c>
      <c r="AY227" s="165" t="s">
        <v>129</v>
      </c>
      <c r="BK227" s="174" t="n">
        <f aca="false">SUM(BK228:BK232)</f>
        <v>0</v>
      </c>
    </row>
    <row r="228" s="27" customFormat="true" ht="21.75" hidden="false" customHeight="true" outlineLevel="0" collapsed="false">
      <c r="A228" s="22"/>
      <c r="B228" s="177"/>
      <c r="C228" s="178" t="s">
        <v>312</v>
      </c>
      <c r="D228" s="178" t="s">
        <v>131</v>
      </c>
      <c r="E228" s="179" t="s">
        <v>313</v>
      </c>
      <c r="F228" s="180" t="s">
        <v>314</v>
      </c>
      <c r="G228" s="181" t="s">
        <v>315</v>
      </c>
      <c r="H228" s="182" t="n">
        <v>8.904</v>
      </c>
      <c r="I228" s="183"/>
      <c r="J228" s="184" t="n">
        <f aca="false">ROUND(I228*H228,2)</f>
        <v>0</v>
      </c>
      <c r="K228" s="180" t="s">
        <v>142</v>
      </c>
      <c r="L228" s="23"/>
      <c r="M228" s="185"/>
      <c r="N228" s="186" t="s">
        <v>39</v>
      </c>
      <c r="O228" s="60"/>
      <c r="P228" s="187" t="n">
        <f aca="false">O228*H228</f>
        <v>0</v>
      </c>
      <c r="Q228" s="187" t="n">
        <v>0</v>
      </c>
      <c r="R228" s="187" t="n">
        <f aca="false">Q228*H228</f>
        <v>0</v>
      </c>
      <c r="S228" s="187" t="n">
        <v>0</v>
      </c>
      <c r="T228" s="188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89" t="s">
        <v>135</v>
      </c>
      <c r="AT228" s="189" t="s">
        <v>131</v>
      </c>
      <c r="AU228" s="189" t="s">
        <v>81</v>
      </c>
      <c r="AY228" s="3" t="s">
        <v>129</v>
      </c>
      <c r="BE228" s="190" t="n">
        <f aca="false">IF(N228="základní",J228,0)</f>
        <v>0</v>
      </c>
      <c r="BF228" s="190" t="n">
        <f aca="false">IF(N228="snížená",J228,0)</f>
        <v>0</v>
      </c>
      <c r="BG228" s="190" t="n">
        <f aca="false">IF(N228="zákl. přenesená",J228,0)</f>
        <v>0</v>
      </c>
      <c r="BH228" s="190" t="n">
        <f aca="false">IF(N228="sníž. přenesená",J228,0)</f>
        <v>0</v>
      </c>
      <c r="BI228" s="190" t="n">
        <f aca="false">IF(N228="nulová",J228,0)</f>
        <v>0</v>
      </c>
      <c r="BJ228" s="3" t="s">
        <v>79</v>
      </c>
      <c r="BK228" s="190" t="n">
        <f aca="false">ROUND(I228*H228,2)</f>
        <v>0</v>
      </c>
      <c r="BL228" s="3" t="s">
        <v>135</v>
      </c>
      <c r="BM228" s="189" t="s">
        <v>316</v>
      </c>
    </row>
    <row r="229" s="27" customFormat="true" ht="21.75" hidden="false" customHeight="true" outlineLevel="0" collapsed="false">
      <c r="A229" s="22"/>
      <c r="B229" s="177"/>
      <c r="C229" s="178" t="s">
        <v>317</v>
      </c>
      <c r="D229" s="178" t="s">
        <v>131</v>
      </c>
      <c r="E229" s="179" t="s">
        <v>318</v>
      </c>
      <c r="F229" s="180" t="s">
        <v>319</v>
      </c>
      <c r="G229" s="181" t="s">
        <v>315</v>
      </c>
      <c r="H229" s="182" t="n">
        <v>8.904</v>
      </c>
      <c r="I229" s="183"/>
      <c r="J229" s="184" t="n">
        <f aca="false">ROUND(I229*H229,2)</f>
        <v>0</v>
      </c>
      <c r="K229" s="180" t="s">
        <v>142</v>
      </c>
      <c r="L229" s="23"/>
      <c r="M229" s="185"/>
      <c r="N229" s="186" t="s">
        <v>39</v>
      </c>
      <c r="O229" s="60"/>
      <c r="P229" s="187" t="n">
        <f aca="false">O229*H229</f>
        <v>0</v>
      </c>
      <c r="Q229" s="187" t="n">
        <v>0</v>
      </c>
      <c r="R229" s="187" t="n">
        <f aca="false">Q229*H229</f>
        <v>0</v>
      </c>
      <c r="S229" s="187" t="n">
        <v>0</v>
      </c>
      <c r="T229" s="188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89" t="s">
        <v>135</v>
      </c>
      <c r="AT229" s="189" t="s">
        <v>131</v>
      </c>
      <c r="AU229" s="189" t="s">
        <v>81</v>
      </c>
      <c r="AY229" s="3" t="s">
        <v>129</v>
      </c>
      <c r="BE229" s="190" t="n">
        <f aca="false">IF(N229="základní",J229,0)</f>
        <v>0</v>
      </c>
      <c r="BF229" s="190" t="n">
        <f aca="false">IF(N229="snížená",J229,0)</f>
        <v>0</v>
      </c>
      <c r="BG229" s="190" t="n">
        <f aca="false">IF(N229="zákl. přenesená",J229,0)</f>
        <v>0</v>
      </c>
      <c r="BH229" s="190" t="n">
        <f aca="false">IF(N229="sníž. přenesená",J229,0)</f>
        <v>0</v>
      </c>
      <c r="BI229" s="190" t="n">
        <f aca="false">IF(N229="nulová",J229,0)</f>
        <v>0</v>
      </c>
      <c r="BJ229" s="3" t="s">
        <v>79</v>
      </c>
      <c r="BK229" s="190" t="n">
        <f aca="false">ROUND(I229*H229,2)</f>
        <v>0</v>
      </c>
      <c r="BL229" s="3" t="s">
        <v>135</v>
      </c>
      <c r="BM229" s="189" t="s">
        <v>320</v>
      </c>
    </row>
    <row r="230" s="27" customFormat="true" ht="21.75" hidden="false" customHeight="true" outlineLevel="0" collapsed="false">
      <c r="A230" s="22"/>
      <c r="B230" s="177"/>
      <c r="C230" s="178" t="s">
        <v>321</v>
      </c>
      <c r="D230" s="178" t="s">
        <v>131</v>
      </c>
      <c r="E230" s="179" t="s">
        <v>322</v>
      </c>
      <c r="F230" s="180" t="s">
        <v>323</v>
      </c>
      <c r="G230" s="181" t="s">
        <v>315</v>
      </c>
      <c r="H230" s="182" t="n">
        <v>213.696</v>
      </c>
      <c r="I230" s="183"/>
      <c r="J230" s="184" t="n">
        <f aca="false">ROUND(I230*H230,2)</f>
        <v>0</v>
      </c>
      <c r="K230" s="180" t="s">
        <v>142</v>
      </c>
      <c r="L230" s="23"/>
      <c r="M230" s="185"/>
      <c r="N230" s="186" t="s">
        <v>39</v>
      </c>
      <c r="O230" s="60"/>
      <c r="P230" s="187" t="n">
        <f aca="false">O230*H230</f>
        <v>0</v>
      </c>
      <c r="Q230" s="187" t="n">
        <v>0</v>
      </c>
      <c r="R230" s="187" t="n">
        <f aca="false">Q230*H230</f>
        <v>0</v>
      </c>
      <c r="S230" s="187" t="n">
        <v>0</v>
      </c>
      <c r="T230" s="188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89" t="s">
        <v>135</v>
      </c>
      <c r="AT230" s="189" t="s">
        <v>131</v>
      </c>
      <c r="AU230" s="189" t="s">
        <v>81</v>
      </c>
      <c r="AY230" s="3" t="s">
        <v>129</v>
      </c>
      <c r="BE230" s="190" t="n">
        <f aca="false">IF(N230="základní",J230,0)</f>
        <v>0</v>
      </c>
      <c r="BF230" s="190" t="n">
        <f aca="false">IF(N230="snížená",J230,0)</f>
        <v>0</v>
      </c>
      <c r="BG230" s="190" t="n">
        <f aca="false">IF(N230="zákl. přenesená",J230,0)</f>
        <v>0</v>
      </c>
      <c r="BH230" s="190" t="n">
        <f aca="false">IF(N230="sníž. přenesená",J230,0)</f>
        <v>0</v>
      </c>
      <c r="BI230" s="190" t="n">
        <f aca="false">IF(N230="nulová",J230,0)</f>
        <v>0</v>
      </c>
      <c r="BJ230" s="3" t="s">
        <v>79</v>
      </c>
      <c r="BK230" s="190" t="n">
        <f aca="false">ROUND(I230*H230,2)</f>
        <v>0</v>
      </c>
      <c r="BL230" s="3" t="s">
        <v>135</v>
      </c>
      <c r="BM230" s="189" t="s">
        <v>324</v>
      </c>
    </row>
    <row r="231" s="191" customFormat="true" ht="12.8" hidden="false" customHeight="false" outlineLevel="0" collapsed="false">
      <c r="B231" s="192"/>
      <c r="D231" s="193" t="s">
        <v>144</v>
      </c>
      <c r="F231" s="195" t="s">
        <v>325</v>
      </c>
      <c r="H231" s="196" t="n">
        <v>213.696</v>
      </c>
      <c r="I231" s="197"/>
      <c r="L231" s="192"/>
      <c r="M231" s="198"/>
      <c r="N231" s="199"/>
      <c r="O231" s="199"/>
      <c r="P231" s="199"/>
      <c r="Q231" s="199"/>
      <c r="R231" s="199"/>
      <c r="S231" s="199"/>
      <c r="T231" s="200"/>
      <c r="AT231" s="194" t="s">
        <v>144</v>
      </c>
      <c r="AU231" s="194" t="s">
        <v>81</v>
      </c>
      <c r="AV231" s="191" t="s">
        <v>81</v>
      </c>
      <c r="AW231" s="191" t="s">
        <v>2</v>
      </c>
      <c r="AX231" s="191" t="s">
        <v>79</v>
      </c>
      <c r="AY231" s="194" t="s">
        <v>129</v>
      </c>
    </row>
    <row r="232" s="27" customFormat="true" ht="21.75" hidden="false" customHeight="true" outlineLevel="0" collapsed="false">
      <c r="A232" s="22"/>
      <c r="B232" s="177"/>
      <c r="C232" s="178" t="s">
        <v>326</v>
      </c>
      <c r="D232" s="178" t="s">
        <v>131</v>
      </c>
      <c r="E232" s="179" t="s">
        <v>327</v>
      </c>
      <c r="F232" s="180" t="s">
        <v>328</v>
      </c>
      <c r="G232" s="181" t="s">
        <v>315</v>
      </c>
      <c r="H232" s="182" t="n">
        <v>8.904</v>
      </c>
      <c r="I232" s="183"/>
      <c r="J232" s="184" t="n">
        <f aca="false">ROUND(I232*H232,2)</f>
        <v>0</v>
      </c>
      <c r="K232" s="180" t="s">
        <v>142</v>
      </c>
      <c r="L232" s="23"/>
      <c r="M232" s="185"/>
      <c r="N232" s="186" t="s">
        <v>39</v>
      </c>
      <c r="O232" s="60"/>
      <c r="P232" s="187" t="n">
        <f aca="false">O232*H232</f>
        <v>0</v>
      </c>
      <c r="Q232" s="187" t="n">
        <v>0</v>
      </c>
      <c r="R232" s="187" t="n">
        <f aca="false">Q232*H232</f>
        <v>0</v>
      </c>
      <c r="S232" s="187" t="n">
        <v>0</v>
      </c>
      <c r="T232" s="188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89" t="s">
        <v>135</v>
      </c>
      <c r="AT232" s="189" t="s">
        <v>131</v>
      </c>
      <c r="AU232" s="189" t="s">
        <v>81</v>
      </c>
      <c r="AY232" s="3" t="s">
        <v>129</v>
      </c>
      <c r="BE232" s="190" t="n">
        <f aca="false">IF(N232="základní",J232,0)</f>
        <v>0</v>
      </c>
      <c r="BF232" s="190" t="n">
        <f aca="false">IF(N232="snížená",J232,0)</f>
        <v>0</v>
      </c>
      <c r="BG232" s="190" t="n">
        <f aca="false">IF(N232="zákl. přenesená",J232,0)</f>
        <v>0</v>
      </c>
      <c r="BH232" s="190" t="n">
        <f aca="false">IF(N232="sníž. přenesená",J232,0)</f>
        <v>0</v>
      </c>
      <c r="BI232" s="190" t="n">
        <f aca="false">IF(N232="nulová",J232,0)</f>
        <v>0</v>
      </c>
      <c r="BJ232" s="3" t="s">
        <v>79</v>
      </c>
      <c r="BK232" s="190" t="n">
        <f aca="false">ROUND(I232*H232,2)</f>
        <v>0</v>
      </c>
      <c r="BL232" s="3" t="s">
        <v>135</v>
      </c>
      <c r="BM232" s="189" t="s">
        <v>329</v>
      </c>
    </row>
    <row r="233" s="163" customFormat="true" ht="22.8" hidden="false" customHeight="true" outlineLevel="0" collapsed="false">
      <c r="B233" s="164"/>
      <c r="D233" s="165" t="s">
        <v>73</v>
      </c>
      <c r="E233" s="175" t="s">
        <v>330</v>
      </c>
      <c r="F233" s="175" t="s">
        <v>331</v>
      </c>
      <c r="I233" s="167"/>
      <c r="J233" s="176" t="n">
        <f aca="false">BK233</f>
        <v>0</v>
      </c>
      <c r="L233" s="164"/>
      <c r="M233" s="169"/>
      <c r="N233" s="170"/>
      <c r="O233" s="170"/>
      <c r="P233" s="171" t="n">
        <f aca="false">P234</f>
        <v>0</v>
      </c>
      <c r="Q233" s="170"/>
      <c r="R233" s="171" t="n">
        <f aca="false">R234</f>
        <v>0</v>
      </c>
      <c r="S233" s="170"/>
      <c r="T233" s="172" t="n">
        <f aca="false">T234</f>
        <v>0</v>
      </c>
      <c r="AR233" s="165" t="s">
        <v>79</v>
      </c>
      <c r="AT233" s="173" t="s">
        <v>73</v>
      </c>
      <c r="AU233" s="173" t="s">
        <v>79</v>
      </c>
      <c r="AY233" s="165" t="s">
        <v>129</v>
      </c>
      <c r="BK233" s="174" t="n">
        <f aca="false">BK234</f>
        <v>0</v>
      </c>
    </row>
    <row r="234" s="27" customFormat="true" ht="16.5" hidden="false" customHeight="true" outlineLevel="0" collapsed="false">
      <c r="A234" s="22"/>
      <c r="B234" s="177"/>
      <c r="C234" s="178" t="s">
        <v>332</v>
      </c>
      <c r="D234" s="178" t="s">
        <v>131</v>
      </c>
      <c r="E234" s="179" t="s">
        <v>333</v>
      </c>
      <c r="F234" s="180" t="s">
        <v>334</v>
      </c>
      <c r="G234" s="181" t="s">
        <v>315</v>
      </c>
      <c r="H234" s="182" t="n">
        <v>4.202</v>
      </c>
      <c r="I234" s="183"/>
      <c r="J234" s="184" t="n">
        <f aca="false">ROUND(I234*H234,2)</f>
        <v>0</v>
      </c>
      <c r="K234" s="180" t="s">
        <v>142</v>
      </c>
      <c r="L234" s="23"/>
      <c r="M234" s="185"/>
      <c r="N234" s="186" t="s">
        <v>39</v>
      </c>
      <c r="O234" s="60"/>
      <c r="P234" s="187" t="n">
        <f aca="false">O234*H234</f>
        <v>0</v>
      </c>
      <c r="Q234" s="187" t="n">
        <v>0</v>
      </c>
      <c r="R234" s="187" t="n">
        <f aca="false">Q234*H234</f>
        <v>0</v>
      </c>
      <c r="S234" s="187" t="n">
        <v>0</v>
      </c>
      <c r="T234" s="188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89" t="s">
        <v>135</v>
      </c>
      <c r="AT234" s="189" t="s">
        <v>131</v>
      </c>
      <c r="AU234" s="189" t="s">
        <v>81</v>
      </c>
      <c r="AY234" s="3" t="s">
        <v>129</v>
      </c>
      <c r="BE234" s="190" t="n">
        <f aca="false">IF(N234="základní",J234,0)</f>
        <v>0</v>
      </c>
      <c r="BF234" s="190" t="n">
        <f aca="false">IF(N234="snížená",J234,0)</f>
        <v>0</v>
      </c>
      <c r="BG234" s="190" t="n">
        <f aca="false">IF(N234="zákl. přenesená",J234,0)</f>
        <v>0</v>
      </c>
      <c r="BH234" s="190" t="n">
        <f aca="false">IF(N234="sníž. přenesená",J234,0)</f>
        <v>0</v>
      </c>
      <c r="BI234" s="190" t="n">
        <f aca="false">IF(N234="nulová",J234,0)</f>
        <v>0</v>
      </c>
      <c r="BJ234" s="3" t="s">
        <v>79</v>
      </c>
      <c r="BK234" s="190" t="n">
        <f aca="false">ROUND(I234*H234,2)</f>
        <v>0</v>
      </c>
      <c r="BL234" s="3" t="s">
        <v>135</v>
      </c>
      <c r="BM234" s="189" t="s">
        <v>335</v>
      </c>
    </row>
    <row r="235" s="163" customFormat="true" ht="25.9" hidden="false" customHeight="true" outlineLevel="0" collapsed="false">
      <c r="B235" s="164"/>
      <c r="D235" s="165" t="s">
        <v>73</v>
      </c>
      <c r="E235" s="166" t="s">
        <v>336</v>
      </c>
      <c r="F235" s="166" t="s">
        <v>337</v>
      </c>
      <c r="I235" s="167"/>
      <c r="J235" s="168" t="n">
        <f aca="false">BK235</f>
        <v>0</v>
      </c>
      <c r="L235" s="164"/>
      <c r="M235" s="169"/>
      <c r="N235" s="170"/>
      <c r="O235" s="170"/>
      <c r="P235" s="171" t="n">
        <f aca="false">P236+P246+P270+P287+P304+P307+P314+P339+P344+P348+P364+P385+P396</f>
        <v>0</v>
      </c>
      <c r="Q235" s="170"/>
      <c r="R235" s="171" t="n">
        <f aca="false">R236+R246+R270+R287+R304+R307+R314+R339+R344+R348+R364+R385+R396</f>
        <v>1.59511202</v>
      </c>
      <c r="S235" s="170"/>
      <c r="T235" s="172" t="n">
        <f aca="false">T236+T246+T270+T287+T304+T307+T314+T339+T344+T348+T364+T385+T396</f>
        <v>0.19382</v>
      </c>
      <c r="AR235" s="165" t="s">
        <v>81</v>
      </c>
      <c r="AT235" s="173" t="s">
        <v>73</v>
      </c>
      <c r="AU235" s="173" t="s">
        <v>74</v>
      </c>
      <c r="AY235" s="165" t="s">
        <v>129</v>
      </c>
      <c r="BK235" s="174" t="n">
        <f aca="false">BK236+BK246+BK270+BK287+BK304+BK307+BK314+BK339+BK344+BK348+BK364+BK385+BK396</f>
        <v>0</v>
      </c>
    </row>
    <row r="236" s="163" customFormat="true" ht="22.8" hidden="false" customHeight="true" outlineLevel="0" collapsed="false">
      <c r="B236" s="164"/>
      <c r="D236" s="165" t="s">
        <v>73</v>
      </c>
      <c r="E236" s="175" t="s">
        <v>338</v>
      </c>
      <c r="F236" s="175" t="s">
        <v>339</v>
      </c>
      <c r="I236" s="167"/>
      <c r="J236" s="176" t="n">
        <f aca="false">BK236</f>
        <v>0</v>
      </c>
      <c r="L236" s="164"/>
      <c r="M236" s="169"/>
      <c r="N236" s="170"/>
      <c r="O236" s="170"/>
      <c r="P236" s="171" t="n">
        <f aca="false">SUM(P237:P245)</f>
        <v>0</v>
      </c>
      <c r="Q236" s="170"/>
      <c r="R236" s="171" t="n">
        <f aca="false">SUM(R237:R245)</f>
        <v>0.18915</v>
      </c>
      <c r="S236" s="170"/>
      <c r="T236" s="172" t="n">
        <f aca="false">SUM(T237:T245)</f>
        <v>0</v>
      </c>
      <c r="AR236" s="165" t="s">
        <v>81</v>
      </c>
      <c r="AT236" s="173" t="s">
        <v>73</v>
      </c>
      <c r="AU236" s="173" t="s">
        <v>79</v>
      </c>
      <c r="AY236" s="165" t="s">
        <v>129</v>
      </c>
      <c r="BK236" s="174" t="n">
        <f aca="false">SUM(BK237:BK245)</f>
        <v>0</v>
      </c>
    </row>
    <row r="237" s="27" customFormat="true" ht="21.75" hidden="false" customHeight="true" outlineLevel="0" collapsed="false">
      <c r="A237" s="22"/>
      <c r="B237" s="177"/>
      <c r="C237" s="178" t="s">
        <v>340</v>
      </c>
      <c r="D237" s="178" t="s">
        <v>131</v>
      </c>
      <c r="E237" s="179" t="s">
        <v>341</v>
      </c>
      <c r="F237" s="180" t="s">
        <v>342</v>
      </c>
      <c r="G237" s="181" t="s">
        <v>141</v>
      </c>
      <c r="H237" s="182" t="n">
        <v>15.205</v>
      </c>
      <c r="I237" s="183"/>
      <c r="J237" s="184" t="n">
        <f aca="false">ROUND(I237*H237,2)</f>
        <v>0</v>
      </c>
      <c r="K237" s="180"/>
      <c r="L237" s="23"/>
      <c r="M237" s="185"/>
      <c r="N237" s="186" t="s">
        <v>39</v>
      </c>
      <c r="O237" s="60"/>
      <c r="P237" s="187" t="n">
        <f aca="false">O237*H237</f>
        <v>0</v>
      </c>
      <c r="Q237" s="187" t="n">
        <v>0.001</v>
      </c>
      <c r="R237" s="187" t="n">
        <f aca="false">Q237*H237</f>
        <v>0.015205</v>
      </c>
      <c r="S237" s="187" t="n">
        <v>0</v>
      </c>
      <c r="T237" s="188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89" t="s">
        <v>217</v>
      </c>
      <c r="AT237" s="189" t="s">
        <v>131</v>
      </c>
      <c r="AU237" s="189" t="s">
        <v>81</v>
      </c>
      <c r="AY237" s="3" t="s">
        <v>129</v>
      </c>
      <c r="BE237" s="190" t="n">
        <f aca="false">IF(N237="základní",J237,0)</f>
        <v>0</v>
      </c>
      <c r="BF237" s="190" t="n">
        <f aca="false">IF(N237="snížená",J237,0)</f>
        <v>0</v>
      </c>
      <c r="BG237" s="190" t="n">
        <f aca="false">IF(N237="zákl. přenesená",J237,0)</f>
        <v>0</v>
      </c>
      <c r="BH237" s="190" t="n">
        <f aca="false">IF(N237="sníž. přenesená",J237,0)</f>
        <v>0</v>
      </c>
      <c r="BI237" s="190" t="n">
        <f aca="false">IF(N237="nulová",J237,0)</f>
        <v>0</v>
      </c>
      <c r="BJ237" s="3" t="s">
        <v>79</v>
      </c>
      <c r="BK237" s="190" t="n">
        <f aca="false">ROUND(I237*H237,2)</f>
        <v>0</v>
      </c>
      <c r="BL237" s="3" t="s">
        <v>217</v>
      </c>
      <c r="BM237" s="189" t="s">
        <v>343</v>
      </c>
    </row>
    <row r="238" s="27" customFormat="true" ht="21.75" hidden="false" customHeight="true" outlineLevel="0" collapsed="false">
      <c r="A238" s="22"/>
      <c r="B238" s="177"/>
      <c r="C238" s="178" t="s">
        <v>344</v>
      </c>
      <c r="D238" s="178" t="s">
        <v>131</v>
      </c>
      <c r="E238" s="179" t="s">
        <v>345</v>
      </c>
      <c r="F238" s="180" t="s">
        <v>346</v>
      </c>
      <c r="G238" s="181" t="s">
        <v>141</v>
      </c>
      <c r="H238" s="182" t="n">
        <v>15.205</v>
      </c>
      <c r="I238" s="183"/>
      <c r="J238" s="184" t="n">
        <f aca="false">ROUND(I238*H238,2)</f>
        <v>0</v>
      </c>
      <c r="K238" s="180"/>
      <c r="L238" s="23"/>
      <c r="M238" s="185"/>
      <c r="N238" s="186" t="s">
        <v>39</v>
      </c>
      <c r="O238" s="60"/>
      <c r="P238" s="187" t="n">
        <f aca="false">O238*H238</f>
        <v>0</v>
      </c>
      <c r="Q238" s="187" t="n">
        <v>0.004</v>
      </c>
      <c r="R238" s="187" t="n">
        <f aca="false">Q238*H238</f>
        <v>0.06082</v>
      </c>
      <c r="S238" s="187" t="n">
        <v>0</v>
      </c>
      <c r="T238" s="188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89" t="s">
        <v>217</v>
      </c>
      <c r="AT238" s="189" t="s">
        <v>131</v>
      </c>
      <c r="AU238" s="189" t="s">
        <v>81</v>
      </c>
      <c r="AY238" s="3" t="s">
        <v>129</v>
      </c>
      <c r="BE238" s="190" t="n">
        <f aca="false">IF(N238="základní",J238,0)</f>
        <v>0</v>
      </c>
      <c r="BF238" s="190" t="n">
        <f aca="false">IF(N238="snížená",J238,0)</f>
        <v>0</v>
      </c>
      <c r="BG238" s="190" t="n">
        <f aca="false">IF(N238="zákl. přenesená",J238,0)</f>
        <v>0</v>
      </c>
      <c r="BH238" s="190" t="n">
        <f aca="false">IF(N238="sníž. přenesená",J238,0)</f>
        <v>0</v>
      </c>
      <c r="BI238" s="190" t="n">
        <f aca="false">IF(N238="nulová",J238,0)</f>
        <v>0</v>
      </c>
      <c r="BJ238" s="3" t="s">
        <v>79</v>
      </c>
      <c r="BK238" s="190" t="n">
        <f aca="false">ROUND(I238*H238,2)</f>
        <v>0</v>
      </c>
      <c r="BL238" s="3" t="s">
        <v>217</v>
      </c>
      <c r="BM238" s="189" t="s">
        <v>347</v>
      </c>
    </row>
    <row r="239" s="191" customFormat="true" ht="12.8" hidden="false" customHeight="false" outlineLevel="0" collapsed="false">
      <c r="B239" s="192"/>
      <c r="D239" s="193" t="s">
        <v>144</v>
      </c>
      <c r="E239" s="194"/>
      <c r="F239" s="195" t="s">
        <v>348</v>
      </c>
      <c r="H239" s="196" t="n">
        <v>15.205</v>
      </c>
      <c r="I239" s="197"/>
      <c r="L239" s="192"/>
      <c r="M239" s="198"/>
      <c r="N239" s="199"/>
      <c r="O239" s="199"/>
      <c r="P239" s="199"/>
      <c r="Q239" s="199"/>
      <c r="R239" s="199"/>
      <c r="S239" s="199"/>
      <c r="T239" s="200"/>
      <c r="AT239" s="194" t="s">
        <v>144</v>
      </c>
      <c r="AU239" s="194" t="s">
        <v>81</v>
      </c>
      <c r="AV239" s="191" t="s">
        <v>81</v>
      </c>
      <c r="AW239" s="191" t="s">
        <v>31</v>
      </c>
      <c r="AX239" s="191" t="s">
        <v>79</v>
      </c>
      <c r="AY239" s="194" t="s">
        <v>129</v>
      </c>
    </row>
    <row r="240" s="27" customFormat="true" ht="21.75" hidden="false" customHeight="true" outlineLevel="0" collapsed="false">
      <c r="A240" s="22"/>
      <c r="B240" s="177"/>
      <c r="C240" s="178" t="s">
        <v>349</v>
      </c>
      <c r="D240" s="178" t="s">
        <v>131</v>
      </c>
      <c r="E240" s="179" t="s">
        <v>350</v>
      </c>
      <c r="F240" s="180" t="s">
        <v>351</v>
      </c>
      <c r="G240" s="181" t="s">
        <v>141</v>
      </c>
      <c r="H240" s="182" t="n">
        <v>22.625</v>
      </c>
      <c r="I240" s="183"/>
      <c r="J240" s="184" t="n">
        <f aca="false">ROUND(I240*H240,2)</f>
        <v>0</v>
      </c>
      <c r="K240" s="180"/>
      <c r="L240" s="23"/>
      <c r="M240" s="185"/>
      <c r="N240" s="186" t="s">
        <v>39</v>
      </c>
      <c r="O240" s="60"/>
      <c r="P240" s="187" t="n">
        <f aca="false">O240*H240</f>
        <v>0</v>
      </c>
      <c r="Q240" s="187" t="n">
        <v>0.001</v>
      </c>
      <c r="R240" s="187" t="n">
        <f aca="false">Q240*H240</f>
        <v>0.022625</v>
      </c>
      <c r="S240" s="187" t="n">
        <v>0</v>
      </c>
      <c r="T240" s="188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89" t="s">
        <v>217</v>
      </c>
      <c r="AT240" s="189" t="s">
        <v>131</v>
      </c>
      <c r="AU240" s="189" t="s">
        <v>81</v>
      </c>
      <c r="AY240" s="3" t="s">
        <v>129</v>
      </c>
      <c r="BE240" s="190" t="n">
        <f aca="false">IF(N240="základní",J240,0)</f>
        <v>0</v>
      </c>
      <c r="BF240" s="190" t="n">
        <f aca="false">IF(N240="snížená",J240,0)</f>
        <v>0</v>
      </c>
      <c r="BG240" s="190" t="n">
        <f aca="false">IF(N240="zákl. přenesená",J240,0)</f>
        <v>0</v>
      </c>
      <c r="BH240" s="190" t="n">
        <f aca="false">IF(N240="sníž. přenesená",J240,0)</f>
        <v>0</v>
      </c>
      <c r="BI240" s="190" t="n">
        <f aca="false">IF(N240="nulová",J240,0)</f>
        <v>0</v>
      </c>
      <c r="BJ240" s="3" t="s">
        <v>79</v>
      </c>
      <c r="BK240" s="190" t="n">
        <f aca="false">ROUND(I240*H240,2)</f>
        <v>0</v>
      </c>
      <c r="BL240" s="3" t="s">
        <v>217</v>
      </c>
      <c r="BM240" s="189" t="s">
        <v>352</v>
      </c>
    </row>
    <row r="241" s="191" customFormat="true" ht="12.8" hidden="false" customHeight="false" outlineLevel="0" collapsed="false">
      <c r="B241" s="192"/>
      <c r="D241" s="193" t="s">
        <v>144</v>
      </c>
      <c r="E241" s="194"/>
      <c r="F241" s="195" t="s">
        <v>353</v>
      </c>
      <c r="H241" s="196" t="n">
        <v>19.1</v>
      </c>
      <c r="I241" s="197"/>
      <c r="L241" s="192"/>
      <c r="M241" s="198"/>
      <c r="N241" s="199"/>
      <c r="O241" s="199"/>
      <c r="P241" s="199"/>
      <c r="Q241" s="199"/>
      <c r="R241" s="199"/>
      <c r="S241" s="199"/>
      <c r="T241" s="200"/>
      <c r="AT241" s="194" t="s">
        <v>144</v>
      </c>
      <c r="AU241" s="194" t="s">
        <v>81</v>
      </c>
      <c r="AV241" s="191" t="s">
        <v>81</v>
      </c>
      <c r="AW241" s="191" t="s">
        <v>31</v>
      </c>
      <c r="AX241" s="191" t="s">
        <v>74</v>
      </c>
      <c r="AY241" s="194" t="s">
        <v>129</v>
      </c>
    </row>
    <row r="242" s="191" customFormat="true" ht="12.8" hidden="false" customHeight="false" outlineLevel="0" collapsed="false">
      <c r="B242" s="192"/>
      <c r="D242" s="193" t="s">
        <v>144</v>
      </c>
      <c r="E242" s="194"/>
      <c r="F242" s="195" t="s">
        <v>354</v>
      </c>
      <c r="H242" s="196" t="n">
        <v>3.525</v>
      </c>
      <c r="I242" s="197"/>
      <c r="L242" s="192"/>
      <c r="M242" s="198"/>
      <c r="N242" s="199"/>
      <c r="O242" s="199"/>
      <c r="P242" s="199"/>
      <c r="Q242" s="199"/>
      <c r="R242" s="199"/>
      <c r="S242" s="199"/>
      <c r="T242" s="200"/>
      <c r="AT242" s="194" t="s">
        <v>144</v>
      </c>
      <c r="AU242" s="194" t="s">
        <v>81</v>
      </c>
      <c r="AV242" s="191" t="s">
        <v>81</v>
      </c>
      <c r="AW242" s="191" t="s">
        <v>31</v>
      </c>
      <c r="AX242" s="191" t="s">
        <v>74</v>
      </c>
      <c r="AY242" s="194" t="s">
        <v>129</v>
      </c>
    </row>
    <row r="243" s="201" customFormat="true" ht="12.8" hidden="false" customHeight="false" outlineLevel="0" collapsed="false">
      <c r="B243" s="202"/>
      <c r="D243" s="193" t="s">
        <v>144</v>
      </c>
      <c r="E243" s="203"/>
      <c r="F243" s="204" t="s">
        <v>147</v>
      </c>
      <c r="H243" s="205" t="n">
        <v>22.625</v>
      </c>
      <c r="I243" s="206"/>
      <c r="L243" s="202"/>
      <c r="M243" s="207"/>
      <c r="N243" s="208"/>
      <c r="O243" s="208"/>
      <c r="P243" s="208"/>
      <c r="Q243" s="208"/>
      <c r="R243" s="208"/>
      <c r="S243" s="208"/>
      <c r="T243" s="209"/>
      <c r="AT243" s="203" t="s">
        <v>144</v>
      </c>
      <c r="AU243" s="203" t="s">
        <v>81</v>
      </c>
      <c r="AV243" s="201" t="s">
        <v>135</v>
      </c>
      <c r="AW243" s="201" t="s">
        <v>31</v>
      </c>
      <c r="AX243" s="201" t="s">
        <v>79</v>
      </c>
      <c r="AY243" s="203" t="s">
        <v>129</v>
      </c>
    </row>
    <row r="244" s="27" customFormat="true" ht="21.75" hidden="false" customHeight="true" outlineLevel="0" collapsed="false">
      <c r="A244" s="22"/>
      <c r="B244" s="177"/>
      <c r="C244" s="178" t="s">
        <v>355</v>
      </c>
      <c r="D244" s="178" t="s">
        <v>131</v>
      </c>
      <c r="E244" s="179" t="s">
        <v>356</v>
      </c>
      <c r="F244" s="180" t="s">
        <v>357</v>
      </c>
      <c r="G244" s="181" t="s">
        <v>141</v>
      </c>
      <c r="H244" s="182" t="n">
        <v>22.625</v>
      </c>
      <c r="I244" s="183"/>
      <c r="J244" s="184" t="n">
        <f aca="false">ROUND(I244*H244,2)</f>
        <v>0</v>
      </c>
      <c r="K244" s="180"/>
      <c r="L244" s="23"/>
      <c r="M244" s="185"/>
      <c r="N244" s="186" t="s">
        <v>39</v>
      </c>
      <c r="O244" s="60"/>
      <c r="P244" s="187" t="n">
        <f aca="false">O244*H244</f>
        <v>0</v>
      </c>
      <c r="Q244" s="187" t="n">
        <v>0.004</v>
      </c>
      <c r="R244" s="187" t="n">
        <f aca="false">Q244*H244</f>
        <v>0.0905</v>
      </c>
      <c r="S244" s="187" t="n">
        <v>0</v>
      </c>
      <c r="T244" s="188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89" t="s">
        <v>217</v>
      </c>
      <c r="AT244" s="189" t="s">
        <v>131</v>
      </c>
      <c r="AU244" s="189" t="s">
        <v>81</v>
      </c>
      <c r="AY244" s="3" t="s">
        <v>129</v>
      </c>
      <c r="BE244" s="190" t="n">
        <f aca="false">IF(N244="základní",J244,0)</f>
        <v>0</v>
      </c>
      <c r="BF244" s="190" t="n">
        <f aca="false">IF(N244="snížená",J244,0)</f>
        <v>0</v>
      </c>
      <c r="BG244" s="190" t="n">
        <f aca="false">IF(N244="zákl. přenesená",J244,0)</f>
        <v>0</v>
      </c>
      <c r="BH244" s="190" t="n">
        <f aca="false">IF(N244="sníž. přenesená",J244,0)</f>
        <v>0</v>
      </c>
      <c r="BI244" s="190" t="n">
        <f aca="false">IF(N244="nulová",J244,0)</f>
        <v>0</v>
      </c>
      <c r="BJ244" s="3" t="s">
        <v>79</v>
      </c>
      <c r="BK244" s="190" t="n">
        <f aca="false">ROUND(I244*H244,2)</f>
        <v>0</v>
      </c>
      <c r="BL244" s="3" t="s">
        <v>217</v>
      </c>
      <c r="BM244" s="189" t="s">
        <v>358</v>
      </c>
    </row>
    <row r="245" s="27" customFormat="true" ht="21.75" hidden="false" customHeight="true" outlineLevel="0" collapsed="false">
      <c r="A245" s="22"/>
      <c r="B245" s="177"/>
      <c r="C245" s="178" t="s">
        <v>359</v>
      </c>
      <c r="D245" s="178" t="s">
        <v>131</v>
      </c>
      <c r="E245" s="179" t="s">
        <v>360</v>
      </c>
      <c r="F245" s="180" t="s">
        <v>361</v>
      </c>
      <c r="G245" s="181" t="s">
        <v>362</v>
      </c>
      <c r="H245" s="210"/>
      <c r="I245" s="183"/>
      <c r="J245" s="184" t="n">
        <f aca="false">ROUND(I245*H245,2)</f>
        <v>0</v>
      </c>
      <c r="K245" s="180" t="s">
        <v>142</v>
      </c>
      <c r="L245" s="23"/>
      <c r="M245" s="185"/>
      <c r="N245" s="186" t="s">
        <v>39</v>
      </c>
      <c r="O245" s="60"/>
      <c r="P245" s="187" t="n">
        <f aca="false">O245*H245</f>
        <v>0</v>
      </c>
      <c r="Q245" s="187" t="n">
        <v>0</v>
      </c>
      <c r="R245" s="187" t="n">
        <f aca="false">Q245*H245</f>
        <v>0</v>
      </c>
      <c r="S245" s="187" t="n">
        <v>0</v>
      </c>
      <c r="T245" s="188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89" t="s">
        <v>217</v>
      </c>
      <c r="AT245" s="189" t="s">
        <v>131</v>
      </c>
      <c r="AU245" s="189" t="s">
        <v>81</v>
      </c>
      <c r="AY245" s="3" t="s">
        <v>129</v>
      </c>
      <c r="BE245" s="190" t="n">
        <f aca="false">IF(N245="základní",J245,0)</f>
        <v>0</v>
      </c>
      <c r="BF245" s="190" t="n">
        <f aca="false">IF(N245="snížená",J245,0)</f>
        <v>0</v>
      </c>
      <c r="BG245" s="190" t="n">
        <f aca="false">IF(N245="zákl. přenesená",J245,0)</f>
        <v>0</v>
      </c>
      <c r="BH245" s="190" t="n">
        <f aca="false">IF(N245="sníž. přenesená",J245,0)</f>
        <v>0</v>
      </c>
      <c r="BI245" s="190" t="n">
        <f aca="false">IF(N245="nulová",J245,0)</f>
        <v>0</v>
      </c>
      <c r="BJ245" s="3" t="s">
        <v>79</v>
      </c>
      <c r="BK245" s="190" t="n">
        <f aca="false">ROUND(I245*H245,2)</f>
        <v>0</v>
      </c>
      <c r="BL245" s="3" t="s">
        <v>217</v>
      </c>
      <c r="BM245" s="189" t="s">
        <v>363</v>
      </c>
    </row>
    <row r="246" s="163" customFormat="true" ht="22.8" hidden="false" customHeight="true" outlineLevel="0" collapsed="false">
      <c r="B246" s="164"/>
      <c r="D246" s="165" t="s">
        <v>73</v>
      </c>
      <c r="E246" s="175" t="s">
        <v>364</v>
      </c>
      <c r="F246" s="175" t="s">
        <v>365</v>
      </c>
      <c r="I246" s="167"/>
      <c r="J246" s="176" t="n">
        <f aca="false">BK246</f>
        <v>0</v>
      </c>
      <c r="L246" s="164"/>
      <c r="M246" s="169"/>
      <c r="N246" s="170"/>
      <c r="O246" s="170"/>
      <c r="P246" s="171" t="n">
        <f aca="false">SUM(P247:P269)</f>
        <v>0</v>
      </c>
      <c r="Q246" s="170"/>
      <c r="R246" s="171" t="n">
        <f aca="false">SUM(R247:R269)</f>
        <v>0.02398</v>
      </c>
      <c r="S246" s="170"/>
      <c r="T246" s="172" t="n">
        <f aca="false">SUM(T247:T269)</f>
        <v>0.04134</v>
      </c>
      <c r="AR246" s="165" t="s">
        <v>81</v>
      </c>
      <c r="AT246" s="173" t="s">
        <v>73</v>
      </c>
      <c r="AU246" s="173" t="s">
        <v>79</v>
      </c>
      <c r="AY246" s="165" t="s">
        <v>129</v>
      </c>
      <c r="BK246" s="174" t="n">
        <f aca="false">SUM(BK247:BK269)</f>
        <v>0</v>
      </c>
    </row>
    <row r="247" s="27" customFormat="true" ht="16.5" hidden="false" customHeight="true" outlineLevel="0" collapsed="false">
      <c r="A247" s="22"/>
      <c r="B247" s="177"/>
      <c r="C247" s="178" t="s">
        <v>366</v>
      </c>
      <c r="D247" s="178" t="s">
        <v>131</v>
      </c>
      <c r="E247" s="179" t="s">
        <v>367</v>
      </c>
      <c r="F247" s="180" t="s">
        <v>368</v>
      </c>
      <c r="G247" s="181" t="s">
        <v>243</v>
      </c>
      <c r="H247" s="182" t="n">
        <v>4</v>
      </c>
      <c r="I247" s="183"/>
      <c r="J247" s="184" t="n">
        <f aca="false">ROUND(I247*H247,2)</f>
        <v>0</v>
      </c>
      <c r="K247" s="180" t="s">
        <v>142</v>
      </c>
      <c r="L247" s="23"/>
      <c r="M247" s="185"/>
      <c r="N247" s="186" t="s">
        <v>39</v>
      </c>
      <c r="O247" s="60"/>
      <c r="P247" s="187" t="n">
        <f aca="false">O247*H247</f>
        <v>0</v>
      </c>
      <c r="Q247" s="187" t="n">
        <v>0</v>
      </c>
      <c r="R247" s="187" t="n">
        <f aca="false">Q247*H247</f>
        <v>0</v>
      </c>
      <c r="S247" s="187" t="n">
        <v>0</v>
      </c>
      <c r="T247" s="188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89" t="s">
        <v>217</v>
      </c>
      <c r="AT247" s="189" t="s">
        <v>131</v>
      </c>
      <c r="AU247" s="189" t="s">
        <v>81</v>
      </c>
      <c r="AY247" s="3" t="s">
        <v>129</v>
      </c>
      <c r="BE247" s="190" t="n">
        <f aca="false">IF(N247="základní",J247,0)</f>
        <v>0</v>
      </c>
      <c r="BF247" s="190" t="n">
        <f aca="false">IF(N247="snížená",J247,0)</f>
        <v>0</v>
      </c>
      <c r="BG247" s="190" t="n">
        <f aca="false">IF(N247="zákl. přenesená",J247,0)</f>
        <v>0</v>
      </c>
      <c r="BH247" s="190" t="n">
        <f aca="false">IF(N247="sníž. přenesená",J247,0)</f>
        <v>0</v>
      </c>
      <c r="BI247" s="190" t="n">
        <f aca="false">IF(N247="nulová",J247,0)</f>
        <v>0</v>
      </c>
      <c r="BJ247" s="3" t="s">
        <v>79</v>
      </c>
      <c r="BK247" s="190" t="n">
        <f aca="false">ROUND(I247*H247,2)</f>
        <v>0</v>
      </c>
      <c r="BL247" s="3" t="s">
        <v>217</v>
      </c>
      <c r="BM247" s="189" t="s">
        <v>369</v>
      </c>
    </row>
    <row r="248" s="27" customFormat="true" ht="16.5" hidden="false" customHeight="true" outlineLevel="0" collapsed="false">
      <c r="A248" s="22"/>
      <c r="B248" s="177"/>
      <c r="C248" s="178" t="s">
        <v>370</v>
      </c>
      <c r="D248" s="178" t="s">
        <v>131</v>
      </c>
      <c r="E248" s="179" t="s">
        <v>371</v>
      </c>
      <c r="F248" s="180" t="s">
        <v>372</v>
      </c>
      <c r="G248" s="181" t="s">
        <v>150</v>
      </c>
      <c r="H248" s="182" t="n">
        <v>12</v>
      </c>
      <c r="I248" s="183"/>
      <c r="J248" s="184" t="n">
        <f aca="false">ROUND(I248*H248,2)</f>
        <v>0</v>
      </c>
      <c r="K248" s="180" t="s">
        <v>142</v>
      </c>
      <c r="L248" s="23"/>
      <c r="M248" s="185"/>
      <c r="N248" s="186" t="s">
        <v>39</v>
      </c>
      <c r="O248" s="60"/>
      <c r="P248" s="187" t="n">
        <f aca="false">O248*H248</f>
        <v>0</v>
      </c>
      <c r="Q248" s="187" t="n">
        <v>0</v>
      </c>
      <c r="R248" s="187" t="n">
        <f aca="false">Q248*H248</f>
        <v>0</v>
      </c>
      <c r="S248" s="187" t="n">
        <v>0.0021</v>
      </c>
      <c r="T248" s="188" t="n">
        <f aca="false">S248*H248</f>
        <v>0.0252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89" t="s">
        <v>217</v>
      </c>
      <c r="AT248" s="189" t="s">
        <v>131</v>
      </c>
      <c r="AU248" s="189" t="s">
        <v>81</v>
      </c>
      <c r="AY248" s="3" t="s">
        <v>129</v>
      </c>
      <c r="BE248" s="190" t="n">
        <f aca="false">IF(N248="základní",J248,0)</f>
        <v>0</v>
      </c>
      <c r="BF248" s="190" t="n">
        <f aca="false">IF(N248="snížená",J248,0)</f>
        <v>0</v>
      </c>
      <c r="BG248" s="190" t="n">
        <f aca="false">IF(N248="zákl. přenesená",J248,0)</f>
        <v>0</v>
      </c>
      <c r="BH248" s="190" t="n">
        <f aca="false">IF(N248="sníž. přenesená",J248,0)</f>
        <v>0</v>
      </c>
      <c r="BI248" s="190" t="n">
        <f aca="false">IF(N248="nulová",J248,0)</f>
        <v>0</v>
      </c>
      <c r="BJ248" s="3" t="s">
        <v>79</v>
      </c>
      <c r="BK248" s="190" t="n">
        <f aca="false">ROUND(I248*H248,2)</f>
        <v>0</v>
      </c>
      <c r="BL248" s="3" t="s">
        <v>217</v>
      </c>
      <c r="BM248" s="189" t="s">
        <v>373</v>
      </c>
    </row>
    <row r="249" s="27" customFormat="true" ht="16.5" hidden="false" customHeight="true" outlineLevel="0" collapsed="false">
      <c r="A249" s="22"/>
      <c r="B249" s="177"/>
      <c r="C249" s="178" t="s">
        <v>374</v>
      </c>
      <c r="D249" s="178" t="s">
        <v>131</v>
      </c>
      <c r="E249" s="179" t="s">
        <v>375</v>
      </c>
      <c r="F249" s="180" t="s">
        <v>376</v>
      </c>
      <c r="G249" s="181" t="s">
        <v>150</v>
      </c>
      <c r="H249" s="182" t="n">
        <v>2</v>
      </c>
      <c r="I249" s="183"/>
      <c r="J249" s="184" t="n">
        <f aca="false">ROUND(I249*H249,2)</f>
        <v>0</v>
      </c>
      <c r="K249" s="180" t="s">
        <v>142</v>
      </c>
      <c r="L249" s="23"/>
      <c r="M249" s="185"/>
      <c r="N249" s="186" t="s">
        <v>39</v>
      </c>
      <c r="O249" s="60"/>
      <c r="P249" s="187" t="n">
        <f aca="false">O249*H249</f>
        <v>0</v>
      </c>
      <c r="Q249" s="187" t="n">
        <v>0</v>
      </c>
      <c r="R249" s="187" t="n">
        <f aca="false">Q249*H249</f>
        <v>0</v>
      </c>
      <c r="S249" s="187" t="n">
        <v>0.00198</v>
      </c>
      <c r="T249" s="188" t="n">
        <f aca="false">S249*H249</f>
        <v>0.00396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89" t="s">
        <v>217</v>
      </c>
      <c r="AT249" s="189" t="s">
        <v>131</v>
      </c>
      <c r="AU249" s="189" t="s">
        <v>81</v>
      </c>
      <c r="AY249" s="3" t="s">
        <v>129</v>
      </c>
      <c r="BE249" s="190" t="n">
        <f aca="false">IF(N249="základní",J249,0)</f>
        <v>0</v>
      </c>
      <c r="BF249" s="190" t="n">
        <f aca="false">IF(N249="snížená",J249,0)</f>
        <v>0</v>
      </c>
      <c r="BG249" s="190" t="n">
        <f aca="false">IF(N249="zákl. přenesená",J249,0)</f>
        <v>0</v>
      </c>
      <c r="BH249" s="190" t="n">
        <f aca="false">IF(N249="sníž. přenesená",J249,0)</f>
        <v>0</v>
      </c>
      <c r="BI249" s="190" t="n">
        <f aca="false">IF(N249="nulová",J249,0)</f>
        <v>0</v>
      </c>
      <c r="BJ249" s="3" t="s">
        <v>79</v>
      </c>
      <c r="BK249" s="190" t="n">
        <f aca="false">ROUND(I249*H249,2)</f>
        <v>0</v>
      </c>
      <c r="BL249" s="3" t="s">
        <v>217</v>
      </c>
      <c r="BM249" s="189" t="s">
        <v>377</v>
      </c>
    </row>
    <row r="250" s="27" customFormat="true" ht="16.5" hidden="false" customHeight="true" outlineLevel="0" collapsed="false">
      <c r="A250" s="22"/>
      <c r="B250" s="177"/>
      <c r="C250" s="178" t="s">
        <v>378</v>
      </c>
      <c r="D250" s="178" t="s">
        <v>131</v>
      </c>
      <c r="E250" s="179" t="s">
        <v>379</v>
      </c>
      <c r="F250" s="180" t="s">
        <v>380</v>
      </c>
      <c r="G250" s="181" t="s">
        <v>243</v>
      </c>
      <c r="H250" s="182" t="n">
        <v>2</v>
      </c>
      <c r="I250" s="183"/>
      <c r="J250" s="184" t="n">
        <f aca="false">ROUND(I250*H250,2)</f>
        <v>0</v>
      </c>
      <c r="K250" s="180" t="s">
        <v>142</v>
      </c>
      <c r="L250" s="23"/>
      <c r="M250" s="185"/>
      <c r="N250" s="186" t="s">
        <v>39</v>
      </c>
      <c r="O250" s="60"/>
      <c r="P250" s="187" t="n">
        <f aca="false">O250*H250</f>
        <v>0</v>
      </c>
      <c r="Q250" s="187" t="n">
        <v>0.0023</v>
      </c>
      <c r="R250" s="187" t="n">
        <f aca="false">Q250*H250</f>
        <v>0.0046</v>
      </c>
      <c r="S250" s="187" t="n">
        <v>0</v>
      </c>
      <c r="T250" s="188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89" t="s">
        <v>217</v>
      </c>
      <c r="AT250" s="189" t="s">
        <v>131</v>
      </c>
      <c r="AU250" s="189" t="s">
        <v>81</v>
      </c>
      <c r="AY250" s="3" t="s">
        <v>129</v>
      </c>
      <c r="BE250" s="190" t="n">
        <f aca="false">IF(N250="základní",J250,0)</f>
        <v>0</v>
      </c>
      <c r="BF250" s="190" t="n">
        <f aca="false">IF(N250="snížená",J250,0)</f>
        <v>0</v>
      </c>
      <c r="BG250" s="190" t="n">
        <f aca="false">IF(N250="zákl. přenesená",J250,0)</f>
        <v>0</v>
      </c>
      <c r="BH250" s="190" t="n">
        <f aca="false">IF(N250="sníž. přenesená",J250,0)</f>
        <v>0</v>
      </c>
      <c r="BI250" s="190" t="n">
        <f aca="false">IF(N250="nulová",J250,0)</f>
        <v>0</v>
      </c>
      <c r="BJ250" s="3" t="s">
        <v>79</v>
      </c>
      <c r="BK250" s="190" t="n">
        <f aca="false">ROUND(I250*H250,2)</f>
        <v>0</v>
      </c>
      <c r="BL250" s="3" t="s">
        <v>217</v>
      </c>
      <c r="BM250" s="189" t="s">
        <v>381</v>
      </c>
    </row>
    <row r="251" s="27" customFormat="true" ht="16.5" hidden="false" customHeight="true" outlineLevel="0" collapsed="false">
      <c r="A251" s="22"/>
      <c r="B251" s="177"/>
      <c r="C251" s="178" t="s">
        <v>382</v>
      </c>
      <c r="D251" s="178" t="s">
        <v>131</v>
      </c>
      <c r="E251" s="179" t="s">
        <v>383</v>
      </c>
      <c r="F251" s="180" t="s">
        <v>384</v>
      </c>
      <c r="G251" s="181" t="s">
        <v>243</v>
      </c>
      <c r="H251" s="182" t="n">
        <v>4</v>
      </c>
      <c r="I251" s="183"/>
      <c r="J251" s="184" t="n">
        <f aca="false">ROUND(I251*H251,2)</f>
        <v>0</v>
      </c>
      <c r="K251" s="180" t="s">
        <v>142</v>
      </c>
      <c r="L251" s="23"/>
      <c r="M251" s="185"/>
      <c r="N251" s="186" t="s">
        <v>39</v>
      </c>
      <c r="O251" s="60"/>
      <c r="P251" s="187" t="n">
        <f aca="false">O251*H251</f>
        <v>0</v>
      </c>
      <c r="Q251" s="187" t="n">
        <v>0.00129</v>
      </c>
      <c r="R251" s="187" t="n">
        <f aca="false">Q251*H251</f>
        <v>0.00516</v>
      </c>
      <c r="S251" s="187" t="n">
        <v>0</v>
      </c>
      <c r="T251" s="188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89" t="s">
        <v>217</v>
      </c>
      <c r="AT251" s="189" t="s">
        <v>131</v>
      </c>
      <c r="AU251" s="189" t="s">
        <v>81</v>
      </c>
      <c r="AY251" s="3" t="s">
        <v>129</v>
      </c>
      <c r="BE251" s="190" t="n">
        <f aca="false">IF(N251="základní",J251,0)</f>
        <v>0</v>
      </c>
      <c r="BF251" s="190" t="n">
        <f aca="false">IF(N251="snížená",J251,0)</f>
        <v>0</v>
      </c>
      <c r="BG251" s="190" t="n">
        <f aca="false">IF(N251="zákl. přenesená",J251,0)</f>
        <v>0</v>
      </c>
      <c r="BH251" s="190" t="n">
        <f aca="false">IF(N251="sníž. přenesená",J251,0)</f>
        <v>0</v>
      </c>
      <c r="BI251" s="190" t="n">
        <f aca="false">IF(N251="nulová",J251,0)</f>
        <v>0</v>
      </c>
      <c r="BJ251" s="3" t="s">
        <v>79</v>
      </c>
      <c r="BK251" s="190" t="n">
        <f aca="false">ROUND(I251*H251,2)</f>
        <v>0</v>
      </c>
      <c r="BL251" s="3" t="s">
        <v>217</v>
      </c>
      <c r="BM251" s="189" t="s">
        <v>385</v>
      </c>
    </row>
    <row r="252" s="27" customFormat="true" ht="16.5" hidden="false" customHeight="true" outlineLevel="0" collapsed="false">
      <c r="A252" s="22"/>
      <c r="B252" s="177"/>
      <c r="C252" s="178" t="s">
        <v>386</v>
      </c>
      <c r="D252" s="178" t="s">
        <v>131</v>
      </c>
      <c r="E252" s="179" t="s">
        <v>387</v>
      </c>
      <c r="F252" s="180" t="s">
        <v>388</v>
      </c>
      <c r="G252" s="181" t="s">
        <v>150</v>
      </c>
      <c r="H252" s="182" t="n">
        <v>10</v>
      </c>
      <c r="I252" s="183"/>
      <c r="J252" s="184" t="n">
        <f aca="false">ROUND(I252*H252,2)</f>
        <v>0</v>
      </c>
      <c r="K252" s="180" t="s">
        <v>142</v>
      </c>
      <c r="L252" s="23"/>
      <c r="M252" s="185"/>
      <c r="N252" s="186" t="s">
        <v>39</v>
      </c>
      <c r="O252" s="60"/>
      <c r="P252" s="187" t="n">
        <f aca="false">O252*H252</f>
        <v>0</v>
      </c>
      <c r="Q252" s="187" t="n">
        <v>0.00041</v>
      </c>
      <c r="R252" s="187" t="n">
        <f aca="false">Q252*H252</f>
        <v>0.0041</v>
      </c>
      <c r="S252" s="187" t="n">
        <v>0</v>
      </c>
      <c r="T252" s="188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89" t="s">
        <v>217</v>
      </c>
      <c r="AT252" s="189" t="s">
        <v>131</v>
      </c>
      <c r="AU252" s="189" t="s">
        <v>81</v>
      </c>
      <c r="AY252" s="3" t="s">
        <v>129</v>
      </c>
      <c r="BE252" s="190" t="n">
        <f aca="false">IF(N252="základní",J252,0)</f>
        <v>0</v>
      </c>
      <c r="BF252" s="190" t="n">
        <f aca="false">IF(N252="snížená",J252,0)</f>
        <v>0</v>
      </c>
      <c r="BG252" s="190" t="n">
        <f aca="false">IF(N252="zákl. přenesená",J252,0)</f>
        <v>0</v>
      </c>
      <c r="BH252" s="190" t="n">
        <f aca="false">IF(N252="sníž. přenesená",J252,0)</f>
        <v>0</v>
      </c>
      <c r="BI252" s="190" t="n">
        <f aca="false">IF(N252="nulová",J252,0)</f>
        <v>0</v>
      </c>
      <c r="BJ252" s="3" t="s">
        <v>79</v>
      </c>
      <c r="BK252" s="190" t="n">
        <f aca="false">ROUND(I252*H252,2)</f>
        <v>0</v>
      </c>
      <c r="BL252" s="3" t="s">
        <v>217</v>
      </c>
      <c r="BM252" s="189" t="s">
        <v>389</v>
      </c>
    </row>
    <row r="253" s="27" customFormat="true" ht="16.5" hidden="false" customHeight="true" outlineLevel="0" collapsed="false">
      <c r="A253" s="22"/>
      <c r="B253" s="177"/>
      <c r="C253" s="178" t="s">
        <v>390</v>
      </c>
      <c r="D253" s="178" t="s">
        <v>131</v>
      </c>
      <c r="E253" s="179" t="s">
        <v>391</v>
      </c>
      <c r="F253" s="180" t="s">
        <v>392</v>
      </c>
      <c r="G253" s="181" t="s">
        <v>150</v>
      </c>
      <c r="H253" s="182" t="n">
        <v>8</v>
      </c>
      <c r="I253" s="183"/>
      <c r="J253" s="184" t="n">
        <f aca="false">ROUND(I253*H253,2)</f>
        <v>0</v>
      </c>
      <c r="K253" s="180" t="s">
        <v>142</v>
      </c>
      <c r="L253" s="23"/>
      <c r="M253" s="185"/>
      <c r="N253" s="186" t="s">
        <v>39</v>
      </c>
      <c r="O253" s="60"/>
      <c r="P253" s="187" t="n">
        <f aca="false">O253*H253</f>
        <v>0</v>
      </c>
      <c r="Q253" s="187" t="n">
        <v>0.00048</v>
      </c>
      <c r="R253" s="187" t="n">
        <f aca="false">Q253*H253</f>
        <v>0.00384</v>
      </c>
      <c r="S253" s="187" t="n">
        <v>0</v>
      </c>
      <c r="T253" s="188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89" t="s">
        <v>217</v>
      </c>
      <c r="AT253" s="189" t="s">
        <v>131</v>
      </c>
      <c r="AU253" s="189" t="s">
        <v>81</v>
      </c>
      <c r="AY253" s="3" t="s">
        <v>129</v>
      </c>
      <c r="BE253" s="190" t="n">
        <f aca="false">IF(N253="základní",J253,0)</f>
        <v>0</v>
      </c>
      <c r="BF253" s="190" t="n">
        <f aca="false">IF(N253="snížená",J253,0)</f>
        <v>0</v>
      </c>
      <c r="BG253" s="190" t="n">
        <f aca="false">IF(N253="zákl. přenesená",J253,0)</f>
        <v>0</v>
      </c>
      <c r="BH253" s="190" t="n">
        <f aca="false">IF(N253="sníž. přenesená",J253,0)</f>
        <v>0</v>
      </c>
      <c r="BI253" s="190" t="n">
        <f aca="false">IF(N253="nulová",J253,0)</f>
        <v>0</v>
      </c>
      <c r="BJ253" s="3" t="s">
        <v>79</v>
      </c>
      <c r="BK253" s="190" t="n">
        <f aca="false">ROUND(I253*H253,2)</f>
        <v>0</v>
      </c>
      <c r="BL253" s="3" t="s">
        <v>217</v>
      </c>
      <c r="BM253" s="189" t="s">
        <v>393</v>
      </c>
    </row>
    <row r="254" s="27" customFormat="true" ht="16.5" hidden="false" customHeight="true" outlineLevel="0" collapsed="false">
      <c r="A254" s="22"/>
      <c r="B254" s="177"/>
      <c r="C254" s="178" t="s">
        <v>394</v>
      </c>
      <c r="D254" s="178" t="s">
        <v>131</v>
      </c>
      <c r="E254" s="179" t="s">
        <v>395</v>
      </c>
      <c r="F254" s="180" t="s">
        <v>396</v>
      </c>
      <c r="G254" s="181" t="s">
        <v>150</v>
      </c>
      <c r="H254" s="182" t="n">
        <v>2</v>
      </c>
      <c r="I254" s="183"/>
      <c r="J254" s="184" t="n">
        <f aca="false">ROUND(I254*H254,2)</f>
        <v>0</v>
      </c>
      <c r="K254" s="180" t="s">
        <v>142</v>
      </c>
      <c r="L254" s="23"/>
      <c r="M254" s="185"/>
      <c r="N254" s="186" t="s">
        <v>39</v>
      </c>
      <c r="O254" s="60"/>
      <c r="P254" s="187" t="n">
        <f aca="false">O254*H254</f>
        <v>0</v>
      </c>
      <c r="Q254" s="187" t="n">
        <v>0.00224</v>
      </c>
      <c r="R254" s="187" t="n">
        <f aca="false">Q254*H254</f>
        <v>0.00448</v>
      </c>
      <c r="S254" s="187" t="n">
        <v>0</v>
      </c>
      <c r="T254" s="188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89" t="s">
        <v>217</v>
      </c>
      <c r="AT254" s="189" t="s">
        <v>131</v>
      </c>
      <c r="AU254" s="189" t="s">
        <v>81</v>
      </c>
      <c r="AY254" s="3" t="s">
        <v>129</v>
      </c>
      <c r="BE254" s="190" t="n">
        <f aca="false">IF(N254="základní",J254,0)</f>
        <v>0</v>
      </c>
      <c r="BF254" s="190" t="n">
        <f aca="false">IF(N254="snížená",J254,0)</f>
        <v>0</v>
      </c>
      <c r="BG254" s="190" t="n">
        <f aca="false">IF(N254="zákl. přenesená",J254,0)</f>
        <v>0</v>
      </c>
      <c r="BH254" s="190" t="n">
        <f aca="false">IF(N254="sníž. přenesená",J254,0)</f>
        <v>0</v>
      </c>
      <c r="BI254" s="190" t="n">
        <f aca="false">IF(N254="nulová",J254,0)</f>
        <v>0</v>
      </c>
      <c r="BJ254" s="3" t="s">
        <v>79</v>
      </c>
      <c r="BK254" s="190" t="n">
        <f aca="false">ROUND(I254*H254,2)</f>
        <v>0</v>
      </c>
      <c r="BL254" s="3" t="s">
        <v>217</v>
      </c>
      <c r="BM254" s="189" t="s">
        <v>397</v>
      </c>
    </row>
    <row r="255" s="27" customFormat="true" ht="16.5" hidden="false" customHeight="true" outlineLevel="0" collapsed="false">
      <c r="A255" s="22"/>
      <c r="B255" s="177"/>
      <c r="C255" s="178" t="s">
        <v>398</v>
      </c>
      <c r="D255" s="178" t="s">
        <v>131</v>
      </c>
      <c r="E255" s="179" t="s">
        <v>399</v>
      </c>
      <c r="F255" s="180" t="s">
        <v>400</v>
      </c>
      <c r="G255" s="181" t="s">
        <v>243</v>
      </c>
      <c r="H255" s="182" t="n">
        <v>3</v>
      </c>
      <c r="I255" s="183"/>
      <c r="J255" s="184" t="n">
        <f aca="false">ROUND(I255*H255,2)</f>
        <v>0</v>
      </c>
      <c r="K255" s="180" t="s">
        <v>142</v>
      </c>
      <c r="L255" s="23"/>
      <c r="M255" s="185"/>
      <c r="N255" s="186" t="s">
        <v>39</v>
      </c>
      <c r="O255" s="60"/>
      <c r="P255" s="187" t="n">
        <f aca="false">O255*H255</f>
        <v>0</v>
      </c>
      <c r="Q255" s="187" t="n">
        <v>0</v>
      </c>
      <c r="R255" s="187" t="n">
        <f aca="false">Q255*H255</f>
        <v>0</v>
      </c>
      <c r="S255" s="187" t="n">
        <v>0</v>
      </c>
      <c r="T255" s="188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89" t="s">
        <v>217</v>
      </c>
      <c r="AT255" s="189" t="s">
        <v>131</v>
      </c>
      <c r="AU255" s="189" t="s">
        <v>81</v>
      </c>
      <c r="AY255" s="3" t="s">
        <v>129</v>
      </c>
      <c r="BE255" s="190" t="n">
        <f aca="false">IF(N255="základní",J255,0)</f>
        <v>0</v>
      </c>
      <c r="BF255" s="190" t="n">
        <f aca="false">IF(N255="snížená",J255,0)</f>
        <v>0</v>
      </c>
      <c r="BG255" s="190" t="n">
        <f aca="false">IF(N255="zákl. přenesená",J255,0)</f>
        <v>0</v>
      </c>
      <c r="BH255" s="190" t="n">
        <f aca="false">IF(N255="sníž. přenesená",J255,0)</f>
        <v>0</v>
      </c>
      <c r="BI255" s="190" t="n">
        <f aca="false">IF(N255="nulová",J255,0)</f>
        <v>0</v>
      </c>
      <c r="BJ255" s="3" t="s">
        <v>79</v>
      </c>
      <c r="BK255" s="190" t="n">
        <f aca="false">ROUND(I255*H255,2)</f>
        <v>0</v>
      </c>
      <c r="BL255" s="3" t="s">
        <v>217</v>
      </c>
      <c r="BM255" s="189" t="s">
        <v>401</v>
      </c>
    </row>
    <row r="256" s="191" customFormat="true" ht="12.8" hidden="false" customHeight="false" outlineLevel="0" collapsed="false">
      <c r="B256" s="192"/>
      <c r="D256" s="193" t="s">
        <v>144</v>
      </c>
      <c r="E256" s="194"/>
      <c r="F256" s="195" t="s">
        <v>402</v>
      </c>
      <c r="H256" s="196" t="n">
        <v>1</v>
      </c>
      <c r="I256" s="197"/>
      <c r="L256" s="192"/>
      <c r="M256" s="198"/>
      <c r="N256" s="199"/>
      <c r="O256" s="199"/>
      <c r="P256" s="199"/>
      <c r="Q256" s="199"/>
      <c r="R256" s="199"/>
      <c r="S256" s="199"/>
      <c r="T256" s="200"/>
      <c r="AT256" s="194" t="s">
        <v>144</v>
      </c>
      <c r="AU256" s="194" t="s">
        <v>81</v>
      </c>
      <c r="AV256" s="191" t="s">
        <v>81</v>
      </c>
      <c r="AW256" s="191" t="s">
        <v>31</v>
      </c>
      <c r="AX256" s="191" t="s">
        <v>74</v>
      </c>
      <c r="AY256" s="194" t="s">
        <v>129</v>
      </c>
    </row>
    <row r="257" s="191" customFormat="true" ht="12.8" hidden="false" customHeight="false" outlineLevel="0" collapsed="false">
      <c r="B257" s="192"/>
      <c r="D257" s="193" t="s">
        <v>144</v>
      </c>
      <c r="E257" s="194"/>
      <c r="F257" s="195" t="s">
        <v>403</v>
      </c>
      <c r="H257" s="196" t="n">
        <v>1</v>
      </c>
      <c r="I257" s="197"/>
      <c r="L257" s="192"/>
      <c r="M257" s="198"/>
      <c r="N257" s="199"/>
      <c r="O257" s="199"/>
      <c r="P257" s="199"/>
      <c r="Q257" s="199"/>
      <c r="R257" s="199"/>
      <c r="S257" s="199"/>
      <c r="T257" s="200"/>
      <c r="AT257" s="194" t="s">
        <v>144</v>
      </c>
      <c r="AU257" s="194" t="s">
        <v>81</v>
      </c>
      <c r="AV257" s="191" t="s">
        <v>81</v>
      </c>
      <c r="AW257" s="191" t="s">
        <v>31</v>
      </c>
      <c r="AX257" s="191" t="s">
        <v>74</v>
      </c>
      <c r="AY257" s="194" t="s">
        <v>129</v>
      </c>
    </row>
    <row r="258" s="191" customFormat="true" ht="12.8" hidden="false" customHeight="false" outlineLevel="0" collapsed="false">
      <c r="B258" s="192"/>
      <c r="D258" s="193" t="s">
        <v>144</v>
      </c>
      <c r="E258" s="194"/>
      <c r="F258" s="195" t="s">
        <v>404</v>
      </c>
      <c r="H258" s="196" t="n">
        <v>1</v>
      </c>
      <c r="I258" s="197"/>
      <c r="L258" s="192"/>
      <c r="M258" s="198"/>
      <c r="N258" s="199"/>
      <c r="O258" s="199"/>
      <c r="P258" s="199"/>
      <c r="Q258" s="199"/>
      <c r="R258" s="199"/>
      <c r="S258" s="199"/>
      <c r="T258" s="200"/>
      <c r="AT258" s="194" t="s">
        <v>144</v>
      </c>
      <c r="AU258" s="194" t="s">
        <v>81</v>
      </c>
      <c r="AV258" s="191" t="s">
        <v>81</v>
      </c>
      <c r="AW258" s="191" t="s">
        <v>31</v>
      </c>
      <c r="AX258" s="191" t="s">
        <v>74</v>
      </c>
      <c r="AY258" s="194" t="s">
        <v>129</v>
      </c>
    </row>
    <row r="259" s="201" customFormat="true" ht="12.8" hidden="false" customHeight="false" outlineLevel="0" collapsed="false">
      <c r="B259" s="202"/>
      <c r="D259" s="193" t="s">
        <v>144</v>
      </c>
      <c r="E259" s="203"/>
      <c r="F259" s="204" t="s">
        <v>147</v>
      </c>
      <c r="H259" s="205" t="n">
        <v>3</v>
      </c>
      <c r="I259" s="206"/>
      <c r="L259" s="202"/>
      <c r="M259" s="207"/>
      <c r="N259" s="208"/>
      <c r="O259" s="208"/>
      <c r="P259" s="208"/>
      <c r="Q259" s="208"/>
      <c r="R259" s="208"/>
      <c r="S259" s="208"/>
      <c r="T259" s="209"/>
      <c r="AT259" s="203" t="s">
        <v>144</v>
      </c>
      <c r="AU259" s="203" t="s">
        <v>81</v>
      </c>
      <c r="AV259" s="201" t="s">
        <v>135</v>
      </c>
      <c r="AW259" s="201" t="s">
        <v>31</v>
      </c>
      <c r="AX259" s="201" t="s">
        <v>79</v>
      </c>
      <c r="AY259" s="203" t="s">
        <v>129</v>
      </c>
    </row>
    <row r="260" s="27" customFormat="true" ht="16.5" hidden="false" customHeight="true" outlineLevel="0" collapsed="false">
      <c r="A260" s="22"/>
      <c r="B260" s="177"/>
      <c r="C260" s="178" t="s">
        <v>405</v>
      </c>
      <c r="D260" s="178" t="s">
        <v>131</v>
      </c>
      <c r="E260" s="179" t="s">
        <v>406</v>
      </c>
      <c r="F260" s="180" t="s">
        <v>407</v>
      </c>
      <c r="G260" s="181" t="s">
        <v>243</v>
      </c>
      <c r="H260" s="182" t="n">
        <v>2</v>
      </c>
      <c r="I260" s="183"/>
      <c r="J260" s="184" t="n">
        <f aca="false">ROUND(I260*H260,2)</f>
        <v>0</v>
      </c>
      <c r="K260" s="180" t="s">
        <v>142</v>
      </c>
      <c r="L260" s="23"/>
      <c r="M260" s="185"/>
      <c r="N260" s="186" t="s">
        <v>39</v>
      </c>
      <c r="O260" s="60"/>
      <c r="P260" s="187" t="n">
        <f aca="false">O260*H260</f>
        <v>0</v>
      </c>
      <c r="Q260" s="187" t="n">
        <v>0</v>
      </c>
      <c r="R260" s="187" t="n">
        <f aca="false">Q260*H260</f>
        <v>0</v>
      </c>
      <c r="S260" s="187" t="n">
        <v>0</v>
      </c>
      <c r="T260" s="188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89" t="s">
        <v>217</v>
      </c>
      <c r="AT260" s="189" t="s">
        <v>131</v>
      </c>
      <c r="AU260" s="189" t="s">
        <v>81</v>
      </c>
      <c r="AY260" s="3" t="s">
        <v>129</v>
      </c>
      <c r="BE260" s="190" t="n">
        <f aca="false">IF(N260="základní",J260,0)</f>
        <v>0</v>
      </c>
      <c r="BF260" s="190" t="n">
        <f aca="false">IF(N260="snížená",J260,0)</f>
        <v>0</v>
      </c>
      <c r="BG260" s="190" t="n">
        <f aca="false">IF(N260="zákl. přenesená",J260,0)</f>
        <v>0</v>
      </c>
      <c r="BH260" s="190" t="n">
        <f aca="false">IF(N260="sníž. přenesená",J260,0)</f>
        <v>0</v>
      </c>
      <c r="BI260" s="190" t="n">
        <f aca="false">IF(N260="nulová",J260,0)</f>
        <v>0</v>
      </c>
      <c r="BJ260" s="3" t="s">
        <v>79</v>
      </c>
      <c r="BK260" s="190" t="n">
        <f aca="false">ROUND(I260*H260,2)</f>
        <v>0</v>
      </c>
      <c r="BL260" s="3" t="s">
        <v>217</v>
      </c>
      <c r="BM260" s="189" t="s">
        <v>408</v>
      </c>
    </row>
    <row r="261" s="191" customFormat="true" ht="12.8" hidden="false" customHeight="false" outlineLevel="0" collapsed="false">
      <c r="B261" s="192"/>
      <c r="D261" s="193" t="s">
        <v>144</v>
      </c>
      <c r="E261" s="194"/>
      <c r="F261" s="195" t="s">
        <v>409</v>
      </c>
      <c r="H261" s="196" t="n">
        <v>2</v>
      </c>
      <c r="I261" s="197"/>
      <c r="L261" s="192"/>
      <c r="M261" s="198"/>
      <c r="N261" s="199"/>
      <c r="O261" s="199"/>
      <c r="P261" s="199"/>
      <c r="Q261" s="199"/>
      <c r="R261" s="199"/>
      <c r="S261" s="199"/>
      <c r="T261" s="200"/>
      <c r="AT261" s="194" t="s">
        <v>144</v>
      </c>
      <c r="AU261" s="194" t="s">
        <v>81</v>
      </c>
      <c r="AV261" s="191" t="s">
        <v>81</v>
      </c>
      <c r="AW261" s="191" t="s">
        <v>31</v>
      </c>
      <c r="AX261" s="191" t="s">
        <v>74</v>
      </c>
      <c r="AY261" s="194" t="s">
        <v>129</v>
      </c>
    </row>
    <row r="262" s="201" customFormat="true" ht="12.8" hidden="false" customHeight="false" outlineLevel="0" collapsed="false">
      <c r="B262" s="202"/>
      <c r="D262" s="193" t="s">
        <v>144</v>
      </c>
      <c r="E262" s="203"/>
      <c r="F262" s="204" t="s">
        <v>147</v>
      </c>
      <c r="H262" s="205" t="n">
        <v>2</v>
      </c>
      <c r="I262" s="206"/>
      <c r="L262" s="202"/>
      <c r="M262" s="207"/>
      <c r="N262" s="208"/>
      <c r="O262" s="208"/>
      <c r="P262" s="208"/>
      <c r="Q262" s="208"/>
      <c r="R262" s="208"/>
      <c r="S262" s="208"/>
      <c r="T262" s="209"/>
      <c r="AT262" s="203" t="s">
        <v>144</v>
      </c>
      <c r="AU262" s="203" t="s">
        <v>81</v>
      </c>
      <c r="AV262" s="201" t="s">
        <v>135</v>
      </c>
      <c r="AW262" s="201" t="s">
        <v>31</v>
      </c>
      <c r="AX262" s="201" t="s">
        <v>79</v>
      </c>
      <c r="AY262" s="203" t="s">
        <v>129</v>
      </c>
    </row>
    <row r="263" s="27" customFormat="true" ht="16.5" hidden="false" customHeight="true" outlineLevel="0" collapsed="false">
      <c r="A263" s="22"/>
      <c r="B263" s="177"/>
      <c r="C263" s="178" t="s">
        <v>410</v>
      </c>
      <c r="D263" s="178" t="s">
        <v>131</v>
      </c>
      <c r="E263" s="179" t="s">
        <v>411</v>
      </c>
      <c r="F263" s="180" t="s">
        <v>412</v>
      </c>
      <c r="G263" s="181" t="s">
        <v>243</v>
      </c>
      <c r="H263" s="182" t="n">
        <v>1</v>
      </c>
      <c r="I263" s="183"/>
      <c r="J263" s="184" t="n">
        <f aca="false">ROUND(I263*H263,2)</f>
        <v>0</v>
      </c>
      <c r="K263" s="180" t="s">
        <v>142</v>
      </c>
      <c r="L263" s="23"/>
      <c r="M263" s="185"/>
      <c r="N263" s="186" t="s">
        <v>39</v>
      </c>
      <c r="O263" s="60"/>
      <c r="P263" s="187" t="n">
        <f aca="false">O263*H263</f>
        <v>0</v>
      </c>
      <c r="Q263" s="187" t="n">
        <v>0</v>
      </c>
      <c r="R263" s="187" t="n">
        <f aca="false">Q263*H263</f>
        <v>0</v>
      </c>
      <c r="S263" s="187" t="n">
        <v>0</v>
      </c>
      <c r="T263" s="188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89" t="s">
        <v>217</v>
      </c>
      <c r="AT263" s="189" t="s">
        <v>131</v>
      </c>
      <c r="AU263" s="189" t="s">
        <v>81</v>
      </c>
      <c r="AY263" s="3" t="s">
        <v>129</v>
      </c>
      <c r="BE263" s="190" t="n">
        <f aca="false">IF(N263="základní",J263,0)</f>
        <v>0</v>
      </c>
      <c r="BF263" s="190" t="n">
        <f aca="false">IF(N263="snížená",J263,0)</f>
        <v>0</v>
      </c>
      <c r="BG263" s="190" t="n">
        <f aca="false">IF(N263="zákl. přenesená",J263,0)</f>
        <v>0</v>
      </c>
      <c r="BH263" s="190" t="n">
        <f aca="false">IF(N263="sníž. přenesená",J263,0)</f>
        <v>0</v>
      </c>
      <c r="BI263" s="190" t="n">
        <f aca="false">IF(N263="nulová",J263,0)</f>
        <v>0</v>
      </c>
      <c r="BJ263" s="3" t="s">
        <v>79</v>
      </c>
      <c r="BK263" s="190" t="n">
        <f aca="false">ROUND(I263*H263,2)</f>
        <v>0</v>
      </c>
      <c r="BL263" s="3" t="s">
        <v>217</v>
      </c>
      <c r="BM263" s="189" t="s">
        <v>413</v>
      </c>
    </row>
    <row r="264" s="191" customFormat="true" ht="12.8" hidden="false" customHeight="false" outlineLevel="0" collapsed="false">
      <c r="B264" s="192"/>
      <c r="D264" s="193" t="s">
        <v>144</v>
      </c>
      <c r="E264" s="194"/>
      <c r="F264" s="195" t="s">
        <v>414</v>
      </c>
      <c r="H264" s="196" t="n">
        <v>1</v>
      </c>
      <c r="I264" s="197"/>
      <c r="L264" s="192"/>
      <c r="M264" s="198"/>
      <c r="N264" s="199"/>
      <c r="O264" s="199"/>
      <c r="P264" s="199"/>
      <c r="Q264" s="199"/>
      <c r="R264" s="199"/>
      <c r="S264" s="199"/>
      <c r="T264" s="200"/>
      <c r="AT264" s="194" t="s">
        <v>144</v>
      </c>
      <c r="AU264" s="194" t="s">
        <v>81</v>
      </c>
      <c r="AV264" s="191" t="s">
        <v>81</v>
      </c>
      <c r="AW264" s="191" t="s">
        <v>31</v>
      </c>
      <c r="AX264" s="191" t="s">
        <v>74</v>
      </c>
      <c r="AY264" s="194" t="s">
        <v>129</v>
      </c>
    </row>
    <row r="265" s="201" customFormat="true" ht="12.8" hidden="false" customHeight="false" outlineLevel="0" collapsed="false">
      <c r="B265" s="202"/>
      <c r="D265" s="193" t="s">
        <v>144</v>
      </c>
      <c r="E265" s="203"/>
      <c r="F265" s="204" t="s">
        <v>147</v>
      </c>
      <c r="H265" s="205" t="n">
        <v>1</v>
      </c>
      <c r="I265" s="206"/>
      <c r="L265" s="202"/>
      <c r="M265" s="207"/>
      <c r="N265" s="208"/>
      <c r="O265" s="208"/>
      <c r="P265" s="208"/>
      <c r="Q265" s="208"/>
      <c r="R265" s="208"/>
      <c r="S265" s="208"/>
      <c r="T265" s="209"/>
      <c r="AT265" s="203" t="s">
        <v>144</v>
      </c>
      <c r="AU265" s="203" t="s">
        <v>81</v>
      </c>
      <c r="AV265" s="201" t="s">
        <v>135</v>
      </c>
      <c r="AW265" s="201" t="s">
        <v>31</v>
      </c>
      <c r="AX265" s="201" t="s">
        <v>79</v>
      </c>
      <c r="AY265" s="203" t="s">
        <v>129</v>
      </c>
    </row>
    <row r="266" s="27" customFormat="true" ht="16.5" hidden="false" customHeight="true" outlineLevel="0" collapsed="false">
      <c r="A266" s="22"/>
      <c r="B266" s="177"/>
      <c r="C266" s="178" t="s">
        <v>415</v>
      </c>
      <c r="D266" s="178" t="s">
        <v>131</v>
      </c>
      <c r="E266" s="179" t="s">
        <v>416</v>
      </c>
      <c r="F266" s="180" t="s">
        <v>417</v>
      </c>
      <c r="G266" s="181" t="s">
        <v>243</v>
      </c>
      <c r="H266" s="182" t="n">
        <v>1</v>
      </c>
      <c r="I266" s="183"/>
      <c r="J266" s="184" t="n">
        <f aca="false">ROUND(I266*H266,2)</f>
        <v>0</v>
      </c>
      <c r="K266" s="180" t="s">
        <v>142</v>
      </c>
      <c r="L266" s="23"/>
      <c r="M266" s="185"/>
      <c r="N266" s="186" t="s">
        <v>39</v>
      </c>
      <c r="O266" s="60"/>
      <c r="P266" s="187" t="n">
        <f aca="false">O266*H266</f>
        <v>0</v>
      </c>
      <c r="Q266" s="187" t="n">
        <v>0</v>
      </c>
      <c r="R266" s="187" t="n">
        <f aca="false">Q266*H266</f>
        <v>0</v>
      </c>
      <c r="S266" s="187" t="n">
        <v>0.01218</v>
      </c>
      <c r="T266" s="188" t="n">
        <f aca="false">S266*H266</f>
        <v>0.01218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89" t="s">
        <v>217</v>
      </c>
      <c r="AT266" s="189" t="s">
        <v>131</v>
      </c>
      <c r="AU266" s="189" t="s">
        <v>81</v>
      </c>
      <c r="AY266" s="3" t="s">
        <v>129</v>
      </c>
      <c r="BE266" s="190" t="n">
        <f aca="false">IF(N266="základní",J266,0)</f>
        <v>0</v>
      </c>
      <c r="BF266" s="190" t="n">
        <f aca="false">IF(N266="snížená",J266,0)</f>
        <v>0</v>
      </c>
      <c r="BG266" s="190" t="n">
        <f aca="false">IF(N266="zákl. přenesená",J266,0)</f>
        <v>0</v>
      </c>
      <c r="BH266" s="190" t="n">
        <f aca="false">IF(N266="sníž. přenesená",J266,0)</f>
        <v>0</v>
      </c>
      <c r="BI266" s="190" t="n">
        <f aca="false">IF(N266="nulová",J266,0)</f>
        <v>0</v>
      </c>
      <c r="BJ266" s="3" t="s">
        <v>79</v>
      </c>
      <c r="BK266" s="190" t="n">
        <f aca="false">ROUND(I266*H266,2)</f>
        <v>0</v>
      </c>
      <c r="BL266" s="3" t="s">
        <v>217</v>
      </c>
      <c r="BM266" s="189" t="s">
        <v>418</v>
      </c>
    </row>
    <row r="267" s="27" customFormat="true" ht="21.75" hidden="false" customHeight="true" outlineLevel="0" collapsed="false">
      <c r="A267" s="22"/>
      <c r="B267" s="177"/>
      <c r="C267" s="178" t="s">
        <v>419</v>
      </c>
      <c r="D267" s="178" t="s">
        <v>131</v>
      </c>
      <c r="E267" s="179" t="s">
        <v>420</v>
      </c>
      <c r="F267" s="180" t="s">
        <v>421</v>
      </c>
      <c r="G267" s="181" t="s">
        <v>243</v>
      </c>
      <c r="H267" s="182" t="n">
        <v>2</v>
      </c>
      <c r="I267" s="183"/>
      <c r="J267" s="184" t="n">
        <f aca="false">ROUND(I267*H267,2)</f>
        <v>0</v>
      </c>
      <c r="K267" s="180" t="s">
        <v>142</v>
      </c>
      <c r="L267" s="23"/>
      <c r="M267" s="185"/>
      <c r="N267" s="186" t="s">
        <v>39</v>
      </c>
      <c r="O267" s="60"/>
      <c r="P267" s="187" t="n">
        <f aca="false">O267*H267</f>
        <v>0</v>
      </c>
      <c r="Q267" s="187" t="n">
        <v>0.0009</v>
      </c>
      <c r="R267" s="187" t="n">
        <f aca="false">Q267*H267</f>
        <v>0.0018</v>
      </c>
      <c r="S267" s="187" t="n">
        <v>0</v>
      </c>
      <c r="T267" s="188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89" t="s">
        <v>217</v>
      </c>
      <c r="AT267" s="189" t="s">
        <v>131</v>
      </c>
      <c r="AU267" s="189" t="s">
        <v>81</v>
      </c>
      <c r="AY267" s="3" t="s">
        <v>129</v>
      </c>
      <c r="BE267" s="190" t="n">
        <f aca="false">IF(N267="základní",J267,0)</f>
        <v>0</v>
      </c>
      <c r="BF267" s="190" t="n">
        <f aca="false">IF(N267="snížená",J267,0)</f>
        <v>0</v>
      </c>
      <c r="BG267" s="190" t="n">
        <f aca="false">IF(N267="zákl. přenesená",J267,0)</f>
        <v>0</v>
      </c>
      <c r="BH267" s="190" t="n">
        <f aca="false">IF(N267="sníž. přenesená",J267,0)</f>
        <v>0</v>
      </c>
      <c r="BI267" s="190" t="n">
        <f aca="false">IF(N267="nulová",J267,0)</f>
        <v>0</v>
      </c>
      <c r="BJ267" s="3" t="s">
        <v>79</v>
      </c>
      <c r="BK267" s="190" t="n">
        <f aca="false">ROUND(I267*H267,2)</f>
        <v>0</v>
      </c>
      <c r="BL267" s="3" t="s">
        <v>217</v>
      </c>
      <c r="BM267" s="189" t="s">
        <v>422</v>
      </c>
    </row>
    <row r="268" s="27" customFormat="true" ht="16.5" hidden="false" customHeight="true" outlineLevel="0" collapsed="false">
      <c r="A268" s="22"/>
      <c r="B268" s="177"/>
      <c r="C268" s="178" t="s">
        <v>423</v>
      </c>
      <c r="D268" s="178" t="s">
        <v>131</v>
      </c>
      <c r="E268" s="179" t="s">
        <v>424</v>
      </c>
      <c r="F268" s="211" t="s">
        <v>425</v>
      </c>
      <c r="G268" s="181" t="s">
        <v>150</v>
      </c>
      <c r="H268" s="182" t="n">
        <v>20</v>
      </c>
      <c r="I268" s="183"/>
      <c r="J268" s="184" t="n">
        <f aca="false">ROUND(I268*H268,2)</f>
        <v>0</v>
      </c>
      <c r="K268" s="180" t="s">
        <v>142</v>
      </c>
      <c r="L268" s="23"/>
      <c r="M268" s="185"/>
      <c r="N268" s="186" t="s">
        <v>39</v>
      </c>
      <c r="O268" s="60"/>
      <c r="P268" s="187" t="n">
        <f aca="false">O268*H268</f>
        <v>0</v>
      </c>
      <c r="Q268" s="187" t="n">
        <v>0</v>
      </c>
      <c r="R268" s="187" t="n">
        <f aca="false">Q268*H268</f>
        <v>0</v>
      </c>
      <c r="S268" s="187" t="n">
        <v>0</v>
      </c>
      <c r="T268" s="188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89" t="s">
        <v>217</v>
      </c>
      <c r="AT268" s="189" t="s">
        <v>131</v>
      </c>
      <c r="AU268" s="189" t="s">
        <v>81</v>
      </c>
      <c r="AY268" s="3" t="s">
        <v>129</v>
      </c>
      <c r="BE268" s="190" t="n">
        <f aca="false">IF(N268="základní",J268,0)</f>
        <v>0</v>
      </c>
      <c r="BF268" s="190" t="n">
        <f aca="false">IF(N268="snížená",J268,0)</f>
        <v>0</v>
      </c>
      <c r="BG268" s="190" t="n">
        <f aca="false">IF(N268="zákl. přenesená",J268,0)</f>
        <v>0</v>
      </c>
      <c r="BH268" s="190" t="n">
        <f aca="false">IF(N268="sníž. přenesená",J268,0)</f>
        <v>0</v>
      </c>
      <c r="BI268" s="190" t="n">
        <f aca="false">IF(N268="nulová",J268,0)</f>
        <v>0</v>
      </c>
      <c r="BJ268" s="3" t="s">
        <v>79</v>
      </c>
      <c r="BK268" s="190" t="n">
        <f aca="false">ROUND(I268*H268,2)</f>
        <v>0</v>
      </c>
      <c r="BL268" s="3" t="s">
        <v>217</v>
      </c>
      <c r="BM268" s="189" t="s">
        <v>426</v>
      </c>
    </row>
    <row r="269" s="27" customFormat="true" ht="21.75" hidden="false" customHeight="true" outlineLevel="0" collapsed="false">
      <c r="A269" s="22"/>
      <c r="B269" s="177"/>
      <c r="C269" s="178" t="s">
        <v>427</v>
      </c>
      <c r="D269" s="178" t="s">
        <v>131</v>
      </c>
      <c r="E269" s="179" t="s">
        <v>428</v>
      </c>
      <c r="F269" s="180" t="s">
        <v>429</v>
      </c>
      <c r="G269" s="181" t="s">
        <v>362</v>
      </c>
      <c r="H269" s="210"/>
      <c r="I269" s="183"/>
      <c r="J269" s="184" t="n">
        <f aca="false">ROUND(I269*H269,2)</f>
        <v>0</v>
      </c>
      <c r="K269" s="180" t="s">
        <v>142</v>
      </c>
      <c r="L269" s="23"/>
      <c r="M269" s="185"/>
      <c r="N269" s="186" t="s">
        <v>39</v>
      </c>
      <c r="O269" s="60"/>
      <c r="P269" s="187" t="n">
        <f aca="false">O269*H269</f>
        <v>0</v>
      </c>
      <c r="Q269" s="187" t="n">
        <v>0</v>
      </c>
      <c r="R269" s="187" t="n">
        <f aca="false">Q269*H269</f>
        <v>0</v>
      </c>
      <c r="S269" s="187" t="n">
        <v>0</v>
      </c>
      <c r="T269" s="188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89" t="s">
        <v>217</v>
      </c>
      <c r="AT269" s="189" t="s">
        <v>131</v>
      </c>
      <c r="AU269" s="189" t="s">
        <v>81</v>
      </c>
      <c r="AY269" s="3" t="s">
        <v>129</v>
      </c>
      <c r="BE269" s="190" t="n">
        <f aca="false">IF(N269="základní",J269,0)</f>
        <v>0</v>
      </c>
      <c r="BF269" s="190" t="n">
        <f aca="false">IF(N269="snížená",J269,0)</f>
        <v>0</v>
      </c>
      <c r="BG269" s="190" t="n">
        <f aca="false">IF(N269="zákl. přenesená",J269,0)</f>
        <v>0</v>
      </c>
      <c r="BH269" s="190" t="n">
        <f aca="false">IF(N269="sníž. přenesená",J269,0)</f>
        <v>0</v>
      </c>
      <c r="BI269" s="190" t="n">
        <f aca="false">IF(N269="nulová",J269,0)</f>
        <v>0</v>
      </c>
      <c r="BJ269" s="3" t="s">
        <v>79</v>
      </c>
      <c r="BK269" s="190" t="n">
        <f aca="false">ROUND(I269*H269,2)</f>
        <v>0</v>
      </c>
      <c r="BL269" s="3" t="s">
        <v>217</v>
      </c>
      <c r="BM269" s="189" t="s">
        <v>430</v>
      </c>
    </row>
    <row r="270" s="163" customFormat="true" ht="22.8" hidden="false" customHeight="true" outlineLevel="0" collapsed="false">
      <c r="B270" s="164"/>
      <c r="D270" s="165" t="s">
        <v>73</v>
      </c>
      <c r="E270" s="175" t="s">
        <v>431</v>
      </c>
      <c r="F270" s="175" t="s">
        <v>432</v>
      </c>
      <c r="I270" s="167"/>
      <c r="J270" s="176" t="n">
        <f aca="false">BK270</f>
        <v>0</v>
      </c>
      <c r="L270" s="164"/>
      <c r="M270" s="169"/>
      <c r="N270" s="170"/>
      <c r="O270" s="170"/>
      <c r="P270" s="171" t="n">
        <f aca="false">SUM(P271:P286)</f>
        <v>0</v>
      </c>
      <c r="Q270" s="170"/>
      <c r="R270" s="171" t="n">
        <f aca="false">SUM(R271:R286)</f>
        <v>0.04908</v>
      </c>
      <c r="S270" s="170"/>
      <c r="T270" s="172" t="n">
        <f aca="false">SUM(T271:T286)</f>
        <v>0.06608</v>
      </c>
      <c r="AR270" s="165" t="s">
        <v>81</v>
      </c>
      <c r="AT270" s="173" t="s">
        <v>73</v>
      </c>
      <c r="AU270" s="173" t="s">
        <v>79</v>
      </c>
      <c r="AY270" s="165" t="s">
        <v>129</v>
      </c>
      <c r="BK270" s="174" t="n">
        <f aca="false">SUM(BK271:BK286)</f>
        <v>0</v>
      </c>
    </row>
    <row r="271" s="27" customFormat="true" ht="21.75" hidden="false" customHeight="true" outlineLevel="0" collapsed="false">
      <c r="A271" s="22"/>
      <c r="B271" s="177"/>
      <c r="C271" s="178" t="s">
        <v>433</v>
      </c>
      <c r="D271" s="178" t="s">
        <v>131</v>
      </c>
      <c r="E271" s="179" t="s">
        <v>434</v>
      </c>
      <c r="F271" s="180" t="s">
        <v>435</v>
      </c>
      <c r="G271" s="181" t="s">
        <v>150</v>
      </c>
      <c r="H271" s="182" t="n">
        <v>28</v>
      </c>
      <c r="I271" s="183"/>
      <c r="J271" s="184" t="n">
        <f aca="false">ROUND(I271*H271,2)</f>
        <v>0</v>
      </c>
      <c r="K271" s="180" t="s">
        <v>142</v>
      </c>
      <c r="L271" s="23"/>
      <c r="M271" s="185"/>
      <c r="N271" s="186" t="s">
        <v>39</v>
      </c>
      <c r="O271" s="60"/>
      <c r="P271" s="187" t="n">
        <f aca="false">O271*H271</f>
        <v>0</v>
      </c>
      <c r="Q271" s="187" t="n">
        <v>0</v>
      </c>
      <c r="R271" s="187" t="n">
        <f aca="false">Q271*H271</f>
        <v>0</v>
      </c>
      <c r="S271" s="187" t="n">
        <v>0.00213</v>
      </c>
      <c r="T271" s="188" t="n">
        <f aca="false">S271*H271</f>
        <v>0.05964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89" t="s">
        <v>217</v>
      </c>
      <c r="AT271" s="189" t="s">
        <v>131</v>
      </c>
      <c r="AU271" s="189" t="s">
        <v>81</v>
      </c>
      <c r="AY271" s="3" t="s">
        <v>129</v>
      </c>
      <c r="BE271" s="190" t="n">
        <f aca="false">IF(N271="základní",J271,0)</f>
        <v>0</v>
      </c>
      <c r="BF271" s="190" t="n">
        <f aca="false">IF(N271="snížená",J271,0)</f>
        <v>0</v>
      </c>
      <c r="BG271" s="190" t="n">
        <f aca="false">IF(N271="zákl. přenesená",J271,0)</f>
        <v>0</v>
      </c>
      <c r="BH271" s="190" t="n">
        <f aca="false">IF(N271="sníž. přenesená",J271,0)</f>
        <v>0</v>
      </c>
      <c r="BI271" s="190" t="n">
        <f aca="false">IF(N271="nulová",J271,0)</f>
        <v>0</v>
      </c>
      <c r="BJ271" s="3" t="s">
        <v>79</v>
      </c>
      <c r="BK271" s="190" t="n">
        <f aca="false">ROUND(I271*H271,2)</f>
        <v>0</v>
      </c>
      <c r="BL271" s="3" t="s">
        <v>217</v>
      </c>
      <c r="BM271" s="189" t="s">
        <v>436</v>
      </c>
    </row>
    <row r="272" s="27" customFormat="true" ht="21.75" hidden="false" customHeight="true" outlineLevel="0" collapsed="false">
      <c r="A272" s="22"/>
      <c r="B272" s="177"/>
      <c r="C272" s="178" t="s">
        <v>437</v>
      </c>
      <c r="D272" s="178" t="s">
        <v>131</v>
      </c>
      <c r="E272" s="179" t="s">
        <v>438</v>
      </c>
      <c r="F272" s="180" t="s">
        <v>439</v>
      </c>
      <c r="G272" s="181" t="s">
        <v>150</v>
      </c>
      <c r="H272" s="182" t="n">
        <v>20</v>
      </c>
      <c r="I272" s="183"/>
      <c r="J272" s="184" t="n">
        <f aca="false">ROUND(I272*H272,2)</f>
        <v>0</v>
      </c>
      <c r="K272" s="180" t="s">
        <v>142</v>
      </c>
      <c r="L272" s="23"/>
      <c r="M272" s="185"/>
      <c r="N272" s="186" t="s">
        <v>39</v>
      </c>
      <c r="O272" s="60"/>
      <c r="P272" s="187" t="n">
        <f aca="false">O272*H272</f>
        <v>0</v>
      </c>
      <c r="Q272" s="187" t="n">
        <v>0.00098</v>
      </c>
      <c r="R272" s="187" t="n">
        <f aca="false">Q272*H272</f>
        <v>0.0196</v>
      </c>
      <c r="S272" s="187" t="n">
        <v>0</v>
      </c>
      <c r="T272" s="188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89" t="s">
        <v>217</v>
      </c>
      <c r="AT272" s="189" t="s">
        <v>131</v>
      </c>
      <c r="AU272" s="189" t="s">
        <v>81</v>
      </c>
      <c r="AY272" s="3" t="s">
        <v>129</v>
      </c>
      <c r="BE272" s="190" t="n">
        <f aca="false">IF(N272="základní",J272,0)</f>
        <v>0</v>
      </c>
      <c r="BF272" s="190" t="n">
        <f aca="false">IF(N272="snížená",J272,0)</f>
        <v>0</v>
      </c>
      <c r="BG272" s="190" t="n">
        <f aca="false">IF(N272="zákl. přenesená",J272,0)</f>
        <v>0</v>
      </c>
      <c r="BH272" s="190" t="n">
        <f aca="false">IF(N272="sníž. přenesená",J272,0)</f>
        <v>0</v>
      </c>
      <c r="BI272" s="190" t="n">
        <f aca="false">IF(N272="nulová",J272,0)</f>
        <v>0</v>
      </c>
      <c r="BJ272" s="3" t="s">
        <v>79</v>
      </c>
      <c r="BK272" s="190" t="n">
        <f aca="false">ROUND(I272*H272,2)</f>
        <v>0</v>
      </c>
      <c r="BL272" s="3" t="s">
        <v>217</v>
      </c>
      <c r="BM272" s="189" t="s">
        <v>440</v>
      </c>
    </row>
    <row r="273" s="27" customFormat="true" ht="21.75" hidden="false" customHeight="true" outlineLevel="0" collapsed="false">
      <c r="A273" s="22"/>
      <c r="B273" s="177"/>
      <c r="C273" s="178" t="s">
        <v>441</v>
      </c>
      <c r="D273" s="178" t="s">
        <v>131</v>
      </c>
      <c r="E273" s="179" t="s">
        <v>442</v>
      </c>
      <c r="F273" s="180" t="s">
        <v>443</v>
      </c>
      <c r="G273" s="181" t="s">
        <v>150</v>
      </c>
      <c r="H273" s="182" t="n">
        <v>16</v>
      </c>
      <c r="I273" s="183"/>
      <c r="J273" s="184" t="n">
        <f aca="false">ROUND(I273*H273,2)</f>
        <v>0</v>
      </c>
      <c r="K273" s="180" t="s">
        <v>142</v>
      </c>
      <c r="L273" s="23"/>
      <c r="M273" s="185"/>
      <c r="N273" s="186" t="s">
        <v>39</v>
      </c>
      <c r="O273" s="60"/>
      <c r="P273" s="187" t="n">
        <f aca="false">O273*H273</f>
        <v>0</v>
      </c>
      <c r="Q273" s="187" t="n">
        <v>0.00126</v>
      </c>
      <c r="R273" s="187" t="n">
        <f aca="false">Q273*H273</f>
        <v>0.02016</v>
      </c>
      <c r="S273" s="187" t="n">
        <v>0</v>
      </c>
      <c r="T273" s="188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89" t="s">
        <v>217</v>
      </c>
      <c r="AT273" s="189" t="s">
        <v>131</v>
      </c>
      <c r="AU273" s="189" t="s">
        <v>81</v>
      </c>
      <c r="AY273" s="3" t="s">
        <v>129</v>
      </c>
      <c r="BE273" s="190" t="n">
        <f aca="false">IF(N273="základní",J273,0)</f>
        <v>0</v>
      </c>
      <c r="BF273" s="190" t="n">
        <f aca="false">IF(N273="snížená",J273,0)</f>
        <v>0</v>
      </c>
      <c r="BG273" s="190" t="n">
        <f aca="false">IF(N273="zákl. přenesená",J273,0)</f>
        <v>0</v>
      </c>
      <c r="BH273" s="190" t="n">
        <f aca="false">IF(N273="sníž. přenesená",J273,0)</f>
        <v>0</v>
      </c>
      <c r="BI273" s="190" t="n">
        <f aca="false">IF(N273="nulová",J273,0)</f>
        <v>0</v>
      </c>
      <c r="BJ273" s="3" t="s">
        <v>79</v>
      </c>
      <c r="BK273" s="190" t="n">
        <f aca="false">ROUND(I273*H273,2)</f>
        <v>0</v>
      </c>
      <c r="BL273" s="3" t="s">
        <v>217</v>
      </c>
      <c r="BM273" s="189" t="s">
        <v>444</v>
      </c>
    </row>
    <row r="274" s="27" customFormat="true" ht="33" hidden="false" customHeight="true" outlineLevel="0" collapsed="false">
      <c r="A274" s="22"/>
      <c r="B274" s="177"/>
      <c r="C274" s="178" t="s">
        <v>445</v>
      </c>
      <c r="D274" s="178" t="s">
        <v>131</v>
      </c>
      <c r="E274" s="179" t="s">
        <v>446</v>
      </c>
      <c r="F274" s="180" t="s">
        <v>447</v>
      </c>
      <c r="G274" s="181" t="s">
        <v>150</v>
      </c>
      <c r="H274" s="182" t="n">
        <v>20</v>
      </c>
      <c r="I274" s="183"/>
      <c r="J274" s="184" t="n">
        <f aca="false">ROUND(I274*H274,2)</f>
        <v>0</v>
      </c>
      <c r="K274" s="180" t="s">
        <v>142</v>
      </c>
      <c r="L274" s="23"/>
      <c r="M274" s="185"/>
      <c r="N274" s="186" t="s">
        <v>39</v>
      </c>
      <c r="O274" s="60"/>
      <c r="P274" s="187" t="n">
        <f aca="false">O274*H274</f>
        <v>0</v>
      </c>
      <c r="Q274" s="187" t="n">
        <v>5E-005</v>
      </c>
      <c r="R274" s="187" t="n">
        <f aca="false">Q274*H274</f>
        <v>0.001</v>
      </c>
      <c r="S274" s="187" t="n">
        <v>0</v>
      </c>
      <c r="T274" s="188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89" t="s">
        <v>217</v>
      </c>
      <c r="AT274" s="189" t="s">
        <v>131</v>
      </c>
      <c r="AU274" s="189" t="s">
        <v>81</v>
      </c>
      <c r="AY274" s="3" t="s">
        <v>129</v>
      </c>
      <c r="BE274" s="190" t="n">
        <f aca="false">IF(N274="základní",J274,0)</f>
        <v>0</v>
      </c>
      <c r="BF274" s="190" t="n">
        <f aca="false">IF(N274="snížená",J274,0)</f>
        <v>0</v>
      </c>
      <c r="BG274" s="190" t="n">
        <f aca="false">IF(N274="zákl. přenesená",J274,0)</f>
        <v>0</v>
      </c>
      <c r="BH274" s="190" t="n">
        <f aca="false">IF(N274="sníž. přenesená",J274,0)</f>
        <v>0</v>
      </c>
      <c r="BI274" s="190" t="n">
        <f aca="false">IF(N274="nulová",J274,0)</f>
        <v>0</v>
      </c>
      <c r="BJ274" s="3" t="s">
        <v>79</v>
      </c>
      <c r="BK274" s="190" t="n">
        <f aca="false">ROUND(I274*H274,2)</f>
        <v>0</v>
      </c>
      <c r="BL274" s="3" t="s">
        <v>217</v>
      </c>
      <c r="BM274" s="189" t="s">
        <v>448</v>
      </c>
    </row>
    <row r="275" s="27" customFormat="true" ht="33" hidden="false" customHeight="true" outlineLevel="0" collapsed="false">
      <c r="A275" s="22"/>
      <c r="B275" s="177"/>
      <c r="C275" s="178" t="s">
        <v>449</v>
      </c>
      <c r="D275" s="178" t="s">
        <v>131</v>
      </c>
      <c r="E275" s="179" t="s">
        <v>450</v>
      </c>
      <c r="F275" s="180" t="s">
        <v>451</v>
      </c>
      <c r="G275" s="181" t="s">
        <v>150</v>
      </c>
      <c r="H275" s="182" t="n">
        <v>16</v>
      </c>
      <c r="I275" s="183"/>
      <c r="J275" s="184" t="n">
        <f aca="false">ROUND(I275*H275,2)</f>
        <v>0</v>
      </c>
      <c r="K275" s="180" t="s">
        <v>142</v>
      </c>
      <c r="L275" s="23"/>
      <c r="M275" s="185"/>
      <c r="N275" s="186" t="s">
        <v>39</v>
      </c>
      <c r="O275" s="60"/>
      <c r="P275" s="187" t="n">
        <f aca="false">O275*H275</f>
        <v>0</v>
      </c>
      <c r="Q275" s="187" t="n">
        <v>7E-005</v>
      </c>
      <c r="R275" s="187" t="n">
        <f aca="false">Q275*H275</f>
        <v>0.00112</v>
      </c>
      <c r="S275" s="187" t="n">
        <v>0</v>
      </c>
      <c r="T275" s="188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89" t="s">
        <v>217</v>
      </c>
      <c r="AT275" s="189" t="s">
        <v>131</v>
      </c>
      <c r="AU275" s="189" t="s">
        <v>81</v>
      </c>
      <c r="AY275" s="3" t="s">
        <v>129</v>
      </c>
      <c r="BE275" s="190" t="n">
        <f aca="false">IF(N275="základní",J275,0)</f>
        <v>0</v>
      </c>
      <c r="BF275" s="190" t="n">
        <f aca="false">IF(N275="snížená",J275,0)</f>
        <v>0</v>
      </c>
      <c r="BG275" s="190" t="n">
        <f aca="false">IF(N275="zákl. přenesená",J275,0)</f>
        <v>0</v>
      </c>
      <c r="BH275" s="190" t="n">
        <f aca="false">IF(N275="sníž. přenesená",J275,0)</f>
        <v>0</v>
      </c>
      <c r="BI275" s="190" t="n">
        <f aca="false">IF(N275="nulová",J275,0)</f>
        <v>0</v>
      </c>
      <c r="BJ275" s="3" t="s">
        <v>79</v>
      </c>
      <c r="BK275" s="190" t="n">
        <f aca="false">ROUND(I275*H275,2)</f>
        <v>0</v>
      </c>
      <c r="BL275" s="3" t="s">
        <v>217</v>
      </c>
      <c r="BM275" s="189" t="s">
        <v>452</v>
      </c>
    </row>
    <row r="276" s="27" customFormat="true" ht="16.5" hidden="false" customHeight="true" outlineLevel="0" collapsed="false">
      <c r="A276" s="22"/>
      <c r="B276" s="177"/>
      <c r="C276" s="178" t="s">
        <v>453</v>
      </c>
      <c r="D276" s="178" t="s">
        <v>131</v>
      </c>
      <c r="E276" s="179" t="s">
        <v>454</v>
      </c>
      <c r="F276" s="180" t="s">
        <v>455</v>
      </c>
      <c r="G276" s="181" t="s">
        <v>150</v>
      </c>
      <c r="H276" s="182" t="n">
        <v>28</v>
      </c>
      <c r="I276" s="183"/>
      <c r="J276" s="184" t="n">
        <f aca="false">ROUND(I276*H276,2)</f>
        <v>0</v>
      </c>
      <c r="K276" s="180" t="s">
        <v>142</v>
      </c>
      <c r="L276" s="23"/>
      <c r="M276" s="185"/>
      <c r="N276" s="186" t="s">
        <v>39</v>
      </c>
      <c r="O276" s="60"/>
      <c r="P276" s="187" t="n">
        <f aca="false">O276*H276</f>
        <v>0</v>
      </c>
      <c r="Q276" s="187" t="n">
        <v>0</v>
      </c>
      <c r="R276" s="187" t="n">
        <f aca="false">Q276*H276</f>
        <v>0</v>
      </c>
      <c r="S276" s="187" t="n">
        <v>0.00023</v>
      </c>
      <c r="T276" s="188" t="n">
        <f aca="false">S276*H276</f>
        <v>0.00644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89" t="s">
        <v>217</v>
      </c>
      <c r="AT276" s="189" t="s">
        <v>131</v>
      </c>
      <c r="AU276" s="189" t="s">
        <v>81</v>
      </c>
      <c r="AY276" s="3" t="s">
        <v>129</v>
      </c>
      <c r="BE276" s="190" t="n">
        <f aca="false">IF(N276="základní",J276,0)</f>
        <v>0</v>
      </c>
      <c r="BF276" s="190" t="n">
        <f aca="false">IF(N276="snížená",J276,0)</f>
        <v>0</v>
      </c>
      <c r="BG276" s="190" t="n">
        <f aca="false">IF(N276="zákl. přenesená",J276,0)</f>
        <v>0</v>
      </c>
      <c r="BH276" s="190" t="n">
        <f aca="false">IF(N276="sníž. přenesená",J276,0)</f>
        <v>0</v>
      </c>
      <c r="BI276" s="190" t="n">
        <f aca="false">IF(N276="nulová",J276,0)</f>
        <v>0</v>
      </c>
      <c r="BJ276" s="3" t="s">
        <v>79</v>
      </c>
      <c r="BK276" s="190" t="n">
        <f aca="false">ROUND(I276*H276,2)</f>
        <v>0</v>
      </c>
      <c r="BL276" s="3" t="s">
        <v>217</v>
      </c>
      <c r="BM276" s="189" t="s">
        <v>456</v>
      </c>
    </row>
    <row r="277" s="27" customFormat="true" ht="16.5" hidden="false" customHeight="true" outlineLevel="0" collapsed="false">
      <c r="A277" s="22"/>
      <c r="B277" s="177"/>
      <c r="C277" s="178" t="s">
        <v>457</v>
      </c>
      <c r="D277" s="178" t="s">
        <v>131</v>
      </c>
      <c r="E277" s="179" t="s">
        <v>458</v>
      </c>
      <c r="F277" s="180" t="s">
        <v>459</v>
      </c>
      <c r="G277" s="181" t="s">
        <v>243</v>
      </c>
      <c r="H277" s="182" t="n">
        <v>9</v>
      </c>
      <c r="I277" s="183"/>
      <c r="J277" s="184" t="n">
        <f aca="false">ROUND(I277*H277,2)</f>
        <v>0</v>
      </c>
      <c r="K277" s="180" t="s">
        <v>142</v>
      </c>
      <c r="L277" s="23"/>
      <c r="M277" s="185"/>
      <c r="N277" s="186" t="s">
        <v>39</v>
      </c>
      <c r="O277" s="60"/>
      <c r="P277" s="187" t="n">
        <f aca="false">O277*H277</f>
        <v>0</v>
      </c>
      <c r="Q277" s="187" t="n">
        <v>0</v>
      </c>
      <c r="R277" s="187" t="n">
        <f aca="false">Q277*H277</f>
        <v>0</v>
      </c>
      <c r="S277" s="187" t="n">
        <v>0</v>
      </c>
      <c r="T277" s="188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89" t="s">
        <v>217</v>
      </c>
      <c r="AT277" s="189" t="s">
        <v>131</v>
      </c>
      <c r="AU277" s="189" t="s">
        <v>81</v>
      </c>
      <c r="AY277" s="3" t="s">
        <v>129</v>
      </c>
      <c r="BE277" s="190" t="n">
        <f aca="false">IF(N277="základní",J277,0)</f>
        <v>0</v>
      </c>
      <c r="BF277" s="190" t="n">
        <f aca="false">IF(N277="snížená",J277,0)</f>
        <v>0</v>
      </c>
      <c r="BG277" s="190" t="n">
        <f aca="false">IF(N277="zákl. přenesená",J277,0)</f>
        <v>0</v>
      </c>
      <c r="BH277" s="190" t="n">
        <f aca="false">IF(N277="sníž. přenesená",J277,0)</f>
        <v>0</v>
      </c>
      <c r="BI277" s="190" t="n">
        <f aca="false">IF(N277="nulová",J277,0)</f>
        <v>0</v>
      </c>
      <c r="BJ277" s="3" t="s">
        <v>79</v>
      </c>
      <c r="BK277" s="190" t="n">
        <f aca="false">ROUND(I277*H277,2)</f>
        <v>0</v>
      </c>
      <c r="BL277" s="3" t="s">
        <v>217</v>
      </c>
      <c r="BM277" s="189" t="s">
        <v>460</v>
      </c>
    </row>
    <row r="278" s="191" customFormat="true" ht="12.8" hidden="false" customHeight="false" outlineLevel="0" collapsed="false">
      <c r="B278" s="192"/>
      <c r="D278" s="193" t="s">
        <v>144</v>
      </c>
      <c r="E278" s="194"/>
      <c r="F278" s="195" t="s">
        <v>461</v>
      </c>
      <c r="H278" s="196" t="n">
        <v>2</v>
      </c>
      <c r="I278" s="197"/>
      <c r="L278" s="192"/>
      <c r="M278" s="198"/>
      <c r="N278" s="199"/>
      <c r="O278" s="199"/>
      <c r="P278" s="199"/>
      <c r="Q278" s="199"/>
      <c r="R278" s="199"/>
      <c r="S278" s="199"/>
      <c r="T278" s="200"/>
      <c r="AT278" s="194" t="s">
        <v>144</v>
      </c>
      <c r="AU278" s="194" t="s">
        <v>81</v>
      </c>
      <c r="AV278" s="191" t="s">
        <v>81</v>
      </c>
      <c r="AW278" s="191" t="s">
        <v>31</v>
      </c>
      <c r="AX278" s="191" t="s">
        <v>74</v>
      </c>
      <c r="AY278" s="194" t="s">
        <v>129</v>
      </c>
    </row>
    <row r="279" s="191" customFormat="true" ht="12.8" hidden="false" customHeight="false" outlineLevel="0" collapsed="false">
      <c r="B279" s="192"/>
      <c r="D279" s="193" t="s">
        <v>144</v>
      </c>
      <c r="E279" s="194"/>
      <c r="F279" s="195" t="s">
        <v>414</v>
      </c>
      <c r="H279" s="196" t="n">
        <v>1</v>
      </c>
      <c r="I279" s="197"/>
      <c r="L279" s="192"/>
      <c r="M279" s="198"/>
      <c r="N279" s="199"/>
      <c r="O279" s="199"/>
      <c r="P279" s="199"/>
      <c r="Q279" s="199"/>
      <c r="R279" s="199"/>
      <c r="S279" s="199"/>
      <c r="T279" s="200"/>
      <c r="AT279" s="194" t="s">
        <v>144</v>
      </c>
      <c r="AU279" s="194" t="s">
        <v>81</v>
      </c>
      <c r="AV279" s="191" t="s">
        <v>81</v>
      </c>
      <c r="AW279" s="191" t="s">
        <v>31</v>
      </c>
      <c r="AX279" s="191" t="s">
        <v>74</v>
      </c>
      <c r="AY279" s="194" t="s">
        <v>129</v>
      </c>
    </row>
    <row r="280" s="191" customFormat="true" ht="12.8" hidden="false" customHeight="false" outlineLevel="0" collapsed="false">
      <c r="B280" s="192"/>
      <c r="D280" s="193" t="s">
        <v>144</v>
      </c>
      <c r="E280" s="194"/>
      <c r="F280" s="195" t="s">
        <v>403</v>
      </c>
      <c r="H280" s="196" t="n">
        <v>1</v>
      </c>
      <c r="I280" s="197"/>
      <c r="L280" s="192"/>
      <c r="M280" s="198"/>
      <c r="N280" s="199"/>
      <c r="O280" s="199"/>
      <c r="P280" s="199"/>
      <c r="Q280" s="199"/>
      <c r="R280" s="199"/>
      <c r="S280" s="199"/>
      <c r="T280" s="200"/>
      <c r="AT280" s="194" t="s">
        <v>144</v>
      </c>
      <c r="AU280" s="194" t="s">
        <v>81</v>
      </c>
      <c r="AV280" s="191" t="s">
        <v>81</v>
      </c>
      <c r="AW280" s="191" t="s">
        <v>31</v>
      </c>
      <c r="AX280" s="191" t="s">
        <v>74</v>
      </c>
      <c r="AY280" s="194" t="s">
        <v>129</v>
      </c>
    </row>
    <row r="281" s="191" customFormat="true" ht="12.8" hidden="false" customHeight="false" outlineLevel="0" collapsed="false">
      <c r="B281" s="192"/>
      <c r="D281" s="193" t="s">
        <v>144</v>
      </c>
      <c r="E281" s="194"/>
      <c r="F281" s="195" t="s">
        <v>462</v>
      </c>
      <c r="H281" s="196" t="n">
        <v>4</v>
      </c>
      <c r="I281" s="197"/>
      <c r="L281" s="192"/>
      <c r="M281" s="198"/>
      <c r="N281" s="199"/>
      <c r="O281" s="199"/>
      <c r="P281" s="199"/>
      <c r="Q281" s="199"/>
      <c r="R281" s="199"/>
      <c r="S281" s="199"/>
      <c r="T281" s="200"/>
      <c r="AT281" s="194" t="s">
        <v>144</v>
      </c>
      <c r="AU281" s="194" t="s">
        <v>81</v>
      </c>
      <c r="AV281" s="191" t="s">
        <v>81</v>
      </c>
      <c r="AW281" s="191" t="s">
        <v>31</v>
      </c>
      <c r="AX281" s="191" t="s">
        <v>74</v>
      </c>
      <c r="AY281" s="194" t="s">
        <v>129</v>
      </c>
    </row>
    <row r="282" s="191" customFormat="true" ht="12.8" hidden="false" customHeight="false" outlineLevel="0" collapsed="false">
      <c r="B282" s="192"/>
      <c r="D282" s="193" t="s">
        <v>144</v>
      </c>
      <c r="E282" s="194"/>
      <c r="F282" s="195" t="s">
        <v>404</v>
      </c>
      <c r="H282" s="196" t="n">
        <v>1</v>
      </c>
      <c r="I282" s="197"/>
      <c r="L282" s="192"/>
      <c r="M282" s="198"/>
      <c r="N282" s="199"/>
      <c r="O282" s="199"/>
      <c r="P282" s="199"/>
      <c r="Q282" s="199"/>
      <c r="R282" s="199"/>
      <c r="S282" s="199"/>
      <c r="T282" s="200"/>
      <c r="AT282" s="194" t="s">
        <v>144</v>
      </c>
      <c r="AU282" s="194" t="s">
        <v>81</v>
      </c>
      <c r="AV282" s="191" t="s">
        <v>81</v>
      </c>
      <c r="AW282" s="191" t="s">
        <v>31</v>
      </c>
      <c r="AX282" s="191" t="s">
        <v>74</v>
      </c>
      <c r="AY282" s="194" t="s">
        <v>129</v>
      </c>
    </row>
    <row r="283" s="201" customFormat="true" ht="12.8" hidden="false" customHeight="false" outlineLevel="0" collapsed="false">
      <c r="B283" s="202"/>
      <c r="D283" s="193" t="s">
        <v>144</v>
      </c>
      <c r="E283" s="203"/>
      <c r="F283" s="204" t="s">
        <v>147</v>
      </c>
      <c r="H283" s="205" t="n">
        <v>9</v>
      </c>
      <c r="I283" s="206"/>
      <c r="L283" s="202"/>
      <c r="M283" s="207"/>
      <c r="N283" s="208"/>
      <c r="O283" s="208"/>
      <c r="P283" s="208"/>
      <c r="Q283" s="208"/>
      <c r="R283" s="208"/>
      <c r="S283" s="208"/>
      <c r="T283" s="209"/>
      <c r="AT283" s="203" t="s">
        <v>144</v>
      </c>
      <c r="AU283" s="203" t="s">
        <v>81</v>
      </c>
      <c r="AV283" s="201" t="s">
        <v>135</v>
      </c>
      <c r="AW283" s="201" t="s">
        <v>31</v>
      </c>
      <c r="AX283" s="201" t="s">
        <v>79</v>
      </c>
      <c r="AY283" s="203" t="s">
        <v>129</v>
      </c>
    </row>
    <row r="284" s="27" customFormat="true" ht="21.75" hidden="false" customHeight="true" outlineLevel="0" collapsed="false">
      <c r="A284" s="22"/>
      <c r="B284" s="177"/>
      <c r="C284" s="178" t="s">
        <v>463</v>
      </c>
      <c r="D284" s="178" t="s">
        <v>131</v>
      </c>
      <c r="E284" s="179" t="s">
        <v>464</v>
      </c>
      <c r="F284" s="180" t="s">
        <v>465</v>
      </c>
      <c r="G284" s="181" t="s">
        <v>150</v>
      </c>
      <c r="H284" s="182" t="n">
        <v>36</v>
      </c>
      <c r="I284" s="183"/>
      <c r="J284" s="184" t="n">
        <f aca="false">ROUND(I284*H284,2)</f>
        <v>0</v>
      </c>
      <c r="K284" s="180" t="s">
        <v>142</v>
      </c>
      <c r="L284" s="23"/>
      <c r="M284" s="185"/>
      <c r="N284" s="186" t="s">
        <v>39</v>
      </c>
      <c r="O284" s="60"/>
      <c r="P284" s="187" t="n">
        <f aca="false">O284*H284</f>
        <v>0</v>
      </c>
      <c r="Q284" s="187" t="n">
        <v>0.00019</v>
      </c>
      <c r="R284" s="187" t="n">
        <f aca="false">Q284*H284</f>
        <v>0.00684</v>
      </c>
      <c r="S284" s="187" t="n">
        <v>0</v>
      </c>
      <c r="T284" s="188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89" t="s">
        <v>217</v>
      </c>
      <c r="AT284" s="189" t="s">
        <v>131</v>
      </c>
      <c r="AU284" s="189" t="s">
        <v>81</v>
      </c>
      <c r="AY284" s="3" t="s">
        <v>129</v>
      </c>
      <c r="BE284" s="190" t="n">
        <f aca="false">IF(N284="základní",J284,0)</f>
        <v>0</v>
      </c>
      <c r="BF284" s="190" t="n">
        <f aca="false">IF(N284="snížená",J284,0)</f>
        <v>0</v>
      </c>
      <c r="BG284" s="190" t="n">
        <f aca="false">IF(N284="zákl. přenesená",J284,0)</f>
        <v>0</v>
      </c>
      <c r="BH284" s="190" t="n">
        <f aca="false">IF(N284="sníž. přenesená",J284,0)</f>
        <v>0</v>
      </c>
      <c r="BI284" s="190" t="n">
        <f aca="false">IF(N284="nulová",J284,0)</f>
        <v>0</v>
      </c>
      <c r="BJ284" s="3" t="s">
        <v>79</v>
      </c>
      <c r="BK284" s="190" t="n">
        <f aca="false">ROUND(I284*H284,2)</f>
        <v>0</v>
      </c>
      <c r="BL284" s="3" t="s">
        <v>217</v>
      </c>
      <c r="BM284" s="189" t="s">
        <v>466</v>
      </c>
    </row>
    <row r="285" s="27" customFormat="true" ht="16.5" hidden="false" customHeight="true" outlineLevel="0" collapsed="false">
      <c r="A285" s="22"/>
      <c r="B285" s="177"/>
      <c r="C285" s="178" t="s">
        <v>467</v>
      </c>
      <c r="D285" s="178" t="s">
        <v>131</v>
      </c>
      <c r="E285" s="179" t="s">
        <v>468</v>
      </c>
      <c r="F285" s="211" t="s">
        <v>469</v>
      </c>
      <c r="G285" s="212" t="s">
        <v>150</v>
      </c>
      <c r="H285" s="182" t="n">
        <v>36</v>
      </c>
      <c r="I285" s="183"/>
      <c r="J285" s="184" t="n">
        <f aca="false">ROUND(I285*H285,2)</f>
        <v>0</v>
      </c>
      <c r="K285" s="180" t="s">
        <v>142</v>
      </c>
      <c r="L285" s="23"/>
      <c r="M285" s="185"/>
      <c r="N285" s="186" t="s">
        <v>39</v>
      </c>
      <c r="O285" s="60"/>
      <c r="P285" s="187" t="n">
        <f aca="false">O285*H285</f>
        <v>0</v>
      </c>
      <c r="Q285" s="187" t="n">
        <v>1E-005</v>
      </c>
      <c r="R285" s="187" t="n">
        <f aca="false">Q285*H285</f>
        <v>0.00036</v>
      </c>
      <c r="S285" s="187" t="n">
        <v>0</v>
      </c>
      <c r="T285" s="188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89" t="s">
        <v>217</v>
      </c>
      <c r="AT285" s="189" t="s">
        <v>131</v>
      </c>
      <c r="AU285" s="189" t="s">
        <v>81</v>
      </c>
      <c r="AY285" s="3" t="s">
        <v>129</v>
      </c>
      <c r="BE285" s="190" t="n">
        <f aca="false">IF(N285="základní",J285,0)</f>
        <v>0</v>
      </c>
      <c r="BF285" s="190" t="n">
        <f aca="false">IF(N285="snížená",J285,0)</f>
        <v>0</v>
      </c>
      <c r="BG285" s="190" t="n">
        <f aca="false">IF(N285="zákl. přenesená",J285,0)</f>
        <v>0</v>
      </c>
      <c r="BH285" s="190" t="n">
        <f aca="false">IF(N285="sníž. přenesená",J285,0)</f>
        <v>0</v>
      </c>
      <c r="BI285" s="190" t="n">
        <f aca="false">IF(N285="nulová",J285,0)</f>
        <v>0</v>
      </c>
      <c r="BJ285" s="3" t="s">
        <v>79</v>
      </c>
      <c r="BK285" s="190" t="n">
        <f aca="false">ROUND(I285*H285,2)</f>
        <v>0</v>
      </c>
      <c r="BL285" s="3" t="s">
        <v>217</v>
      </c>
      <c r="BM285" s="189" t="s">
        <v>470</v>
      </c>
    </row>
    <row r="286" s="27" customFormat="true" ht="21.75" hidden="false" customHeight="true" outlineLevel="0" collapsed="false">
      <c r="A286" s="22"/>
      <c r="B286" s="177"/>
      <c r="C286" s="178" t="s">
        <v>471</v>
      </c>
      <c r="D286" s="178" t="s">
        <v>131</v>
      </c>
      <c r="E286" s="179" t="s">
        <v>472</v>
      </c>
      <c r="F286" s="211" t="s">
        <v>473</v>
      </c>
      <c r="G286" s="212" t="s">
        <v>362</v>
      </c>
      <c r="H286" s="210"/>
      <c r="I286" s="183"/>
      <c r="J286" s="184" t="n">
        <f aca="false">ROUND(I286*H286,2)</f>
        <v>0</v>
      </c>
      <c r="K286" s="180" t="s">
        <v>142</v>
      </c>
      <c r="L286" s="23"/>
      <c r="M286" s="185"/>
      <c r="N286" s="186" t="s">
        <v>39</v>
      </c>
      <c r="O286" s="60"/>
      <c r="P286" s="187" t="n">
        <f aca="false">O286*H286</f>
        <v>0</v>
      </c>
      <c r="Q286" s="187" t="n">
        <v>0</v>
      </c>
      <c r="R286" s="187" t="n">
        <f aca="false">Q286*H286</f>
        <v>0</v>
      </c>
      <c r="S286" s="187" t="n">
        <v>0</v>
      </c>
      <c r="T286" s="188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89" t="s">
        <v>217</v>
      </c>
      <c r="AT286" s="189" t="s">
        <v>131</v>
      </c>
      <c r="AU286" s="189" t="s">
        <v>81</v>
      </c>
      <c r="AY286" s="3" t="s">
        <v>129</v>
      </c>
      <c r="BE286" s="190" t="n">
        <f aca="false">IF(N286="základní",J286,0)</f>
        <v>0</v>
      </c>
      <c r="BF286" s="190" t="n">
        <f aca="false">IF(N286="snížená",J286,0)</f>
        <v>0</v>
      </c>
      <c r="BG286" s="190" t="n">
        <f aca="false">IF(N286="zákl. přenesená",J286,0)</f>
        <v>0</v>
      </c>
      <c r="BH286" s="190" t="n">
        <f aca="false">IF(N286="sníž. přenesená",J286,0)</f>
        <v>0</v>
      </c>
      <c r="BI286" s="190" t="n">
        <f aca="false">IF(N286="nulová",J286,0)</f>
        <v>0</v>
      </c>
      <c r="BJ286" s="3" t="s">
        <v>79</v>
      </c>
      <c r="BK286" s="190" t="n">
        <f aca="false">ROUND(I286*H286,2)</f>
        <v>0</v>
      </c>
      <c r="BL286" s="3" t="s">
        <v>217</v>
      </c>
      <c r="BM286" s="189" t="s">
        <v>474</v>
      </c>
    </row>
    <row r="287" s="163" customFormat="true" ht="22.8" hidden="false" customHeight="true" outlineLevel="0" collapsed="false">
      <c r="B287" s="164"/>
      <c r="D287" s="165" t="s">
        <v>73</v>
      </c>
      <c r="E287" s="175" t="s">
        <v>475</v>
      </c>
      <c r="F287" s="165" t="s">
        <v>476</v>
      </c>
      <c r="I287" s="167"/>
      <c r="J287" s="176" t="n">
        <f aca="false">BK287</f>
        <v>0</v>
      </c>
      <c r="L287" s="164"/>
      <c r="M287" s="169"/>
      <c r="N287" s="170"/>
      <c r="O287" s="170"/>
      <c r="P287" s="171" t="n">
        <f aca="false">SUM(P288:P303)</f>
        <v>0</v>
      </c>
      <c r="Q287" s="170"/>
      <c r="R287" s="171" t="n">
        <f aca="false">SUM(R288:R303)</f>
        <v>0.05916</v>
      </c>
      <c r="S287" s="170"/>
      <c r="T287" s="172" t="n">
        <f aca="false">SUM(T288:T303)</f>
        <v>0.0626</v>
      </c>
      <c r="AR287" s="165" t="s">
        <v>81</v>
      </c>
      <c r="AT287" s="173" t="s">
        <v>73</v>
      </c>
      <c r="AU287" s="173" t="s">
        <v>79</v>
      </c>
      <c r="AY287" s="165" t="s">
        <v>129</v>
      </c>
      <c r="BK287" s="174" t="n">
        <f aca="false">SUM(BK288:BK303)</f>
        <v>0</v>
      </c>
    </row>
    <row r="288" s="27" customFormat="true" ht="16.5" hidden="false" customHeight="true" outlineLevel="0" collapsed="false">
      <c r="A288" s="22"/>
      <c r="B288" s="177"/>
      <c r="C288" s="178" t="s">
        <v>477</v>
      </c>
      <c r="D288" s="178" t="s">
        <v>131</v>
      </c>
      <c r="E288" s="179" t="s">
        <v>478</v>
      </c>
      <c r="F288" s="211" t="s">
        <v>479</v>
      </c>
      <c r="G288" s="212" t="s">
        <v>480</v>
      </c>
      <c r="H288" s="182" t="n">
        <v>1</v>
      </c>
      <c r="I288" s="183"/>
      <c r="J288" s="184" t="n">
        <f aca="false">ROUND(I288*H288,2)</f>
        <v>0</v>
      </c>
      <c r="K288" s="180" t="s">
        <v>142</v>
      </c>
      <c r="L288" s="23"/>
      <c r="M288" s="185"/>
      <c r="N288" s="186" t="s">
        <v>39</v>
      </c>
      <c r="O288" s="60"/>
      <c r="P288" s="187" t="n">
        <f aca="false">O288*H288</f>
        <v>0</v>
      </c>
      <c r="Q288" s="187" t="n">
        <v>0</v>
      </c>
      <c r="R288" s="187" t="n">
        <f aca="false">Q288*H288</f>
        <v>0</v>
      </c>
      <c r="S288" s="187" t="n">
        <v>0.0342</v>
      </c>
      <c r="T288" s="188" t="n">
        <f aca="false">S288*H288</f>
        <v>0.0342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89" t="s">
        <v>217</v>
      </c>
      <c r="AT288" s="189" t="s">
        <v>131</v>
      </c>
      <c r="AU288" s="189" t="s">
        <v>81</v>
      </c>
      <c r="AY288" s="3" t="s">
        <v>129</v>
      </c>
      <c r="BE288" s="190" t="n">
        <f aca="false">IF(N288="základní",J288,0)</f>
        <v>0</v>
      </c>
      <c r="BF288" s="190" t="n">
        <f aca="false">IF(N288="snížená",J288,0)</f>
        <v>0</v>
      </c>
      <c r="BG288" s="190" t="n">
        <f aca="false">IF(N288="zákl. přenesená",J288,0)</f>
        <v>0</v>
      </c>
      <c r="BH288" s="190" t="n">
        <f aca="false">IF(N288="sníž. přenesená",J288,0)</f>
        <v>0</v>
      </c>
      <c r="BI288" s="190" t="n">
        <f aca="false">IF(N288="nulová",J288,0)</f>
        <v>0</v>
      </c>
      <c r="BJ288" s="3" t="s">
        <v>79</v>
      </c>
      <c r="BK288" s="190" t="n">
        <f aca="false">ROUND(I288*H288,2)</f>
        <v>0</v>
      </c>
      <c r="BL288" s="3" t="s">
        <v>217</v>
      </c>
      <c r="BM288" s="189" t="s">
        <v>481</v>
      </c>
    </row>
    <row r="289" s="27" customFormat="true" ht="21.75" hidden="false" customHeight="true" outlineLevel="0" collapsed="false">
      <c r="A289" s="22"/>
      <c r="B289" s="177"/>
      <c r="C289" s="178" t="s">
        <v>482</v>
      </c>
      <c r="D289" s="178" t="s">
        <v>131</v>
      </c>
      <c r="E289" s="179" t="s">
        <v>483</v>
      </c>
      <c r="F289" s="211" t="s">
        <v>484</v>
      </c>
      <c r="G289" s="212" t="s">
        <v>480</v>
      </c>
      <c r="H289" s="182" t="n">
        <v>1</v>
      </c>
      <c r="I289" s="183"/>
      <c r="J289" s="184" t="n">
        <f aca="false">ROUND(I289*H289,2)</f>
        <v>0</v>
      </c>
      <c r="K289" s="180" t="s">
        <v>142</v>
      </c>
      <c r="L289" s="23"/>
      <c r="M289" s="185"/>
      <c r="N289" s="186" t="s">
        <v>39</v>
      </c>
      <c r="O289" s="60"/>
      <c r="P289" s="187" t="n">
        <f aca="false">O289*H289</f>
        <v>0</v>
      </c>
      <c r="Q289" s="187" t="n">
        <v>0.01697</v>
      </c>
      <c r="R289" s="187" t="n">
        <f aca="false">Q289*H289</f>
        <v>0.01697</v>
      </c>
      <c r="S289" s="187" t="n">
        <v>0</v>
      </c>
      <c r="T289" s="188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89" t="s">
        <v>217</v>
      </c>
      <c r="AT289" s="189" t="s">
        <v>131</v>
      </c>
      <c r="AU289" s="189" t="s">
        <v>81</v>
      </c>
      <c r="AY289" s="3" t="s">
        <v>129</v>
      </c>
      <c r="BE289" s="190" t="n">
        <f aca="false">IF(N289="základní",J289,0)</f>
        <v>0</v>
      </c>
      <c r="BF289" s="190" t="n">
        <f aca="false">IF(N289="snížená",J289,0)</f>
        <v>0</v>
      </c>
      <c r="BG289" s="190" t="n">
        <f aca="false">IF(N289="zákl. přenesená",J289,0)</f>
        <v>0</v>
      </c>
      <c r="BH289" s="190" t="n">
        <f aca="false">IF(N289="sníž. přenesená",J289,0)</f>
        <v>0</v>
      </c>
      <c r="BI289" s="190" t="n">
        <f aca="false">IF(N289="nulová",J289,0)</f>
        <v>0</v>
      </c>
      <c r="BJ289" s="3" t="s">
        <v>79</v>
      </c>
      <c r="BK289" s="190" t="n">
        <f aca="false">ROUND(I289*H289,2)</f>
        <v>0</v>
      </c>
      <c r="BL289" s="3" t="s">
        <v>217</v>
      </c>
      <c r="BM289" s="189" t="s">
        <v>485</v>
      </c>
    </row>
    <row r="290" s="27" customFormat="true" ht="16.5" hidden="false" customHeight="true" outlineLevel="0" collapsed="false">
      <c r="A290" s="22"/>
      <c r="B290" s="177"/>
      <c r="C290" s="178" t="s">
        <v>486</v>
      </c>
      <c r="D290" s="178" t="s">
        <v>131</v>
      </c>
      <c r="E290" s="179" t="s">
        <v>487</v>
      </c>
      <c r="F290" s="211" t="s">
        <v>488</v>
      </c>
      <c r="G290" s="212" t="s">
        <v>480</v>
      </c>
      <c r="H290" s="182" t="n">
        <v>1</v>
      </c>
      <c r="I290" s="183"/>
      <c r="J290" s="184" t="n">
        <f aca="false">ROUND(I290*H290,2)</f>
        <v>0</v>
      </c>
      <c r="K290" s="180" t="s">
        <v>142</v>
      </c>
      <c r="L290" s="23"/>
      <c r="M290" s="185"/>
      <c r="N290" s="186" t="s">
        <v>39</v>
      </c>
      <c r="O290" s="60"/>
      <c r="P290" s="187" t="n">
        <f aca="false">O290*H290</f>
        <v>0</v>
      </c>
      <c r="Q290" s="187" t="n">
        <v>0.01058</v>
      </c>
      <c r="R290" s="187" t="n">
        <f aca="false">Q290*H290</f>
        <v>0.01058</v>
      </c>
      <c r="S290" s="187" t="n">
        <v>0</v>
      </c>
      <c r="T290" s="188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89" t="s">
        <v>217</v>
      </c>
      <c r="AT290" s="189" t="s">
        <v>131</v>
      </c>
      <c r="AU290" s="189" t="s">
        <v>81</v>
      </c>
      <c r="AY290" s="3" t="s">
        <v>129</v>
      </c>
      <c r="BE290" s="190" t="n">
        <f aca="false">IF(N290="základní",J290,0)</f>
        <v>0</v>
      </c>
      <c r="BF290" s="190" t="n">
        <f aca="false">IF(N290="snížená",J290,0)</f>
        <v>0</v>
      </c>
      <c r="BG290" s="190" t="n">
        <f aca="false">IF(N290="zákl. přenesená",J290,0)</f>
        <v>0</v>
      </c>
      <c r="BH290" s="190" t="n">
        <f aca="false">IF(N290="sníž. přenesená",J290,0)</f>
        <v>0</v>
      </c>
      <c r="BI290" s="190" t="n">
        <f aca="false">IF(N290="nulová",J290,0)</f>
        <v>0</v>
      </c>
      <c r="BJ290" s="3" t="s">
        <v>79</v>
      </c>
      <c r="BK290" s="190" t="n">
        <f aca="false">ROUND(I290*H290,2)</f>
        <v>0</v>
      </c>
      <c r="BL290" s="3" t="s">
        <v>217</v>
      </c>
      <c r="BM290" s="189" t="s">
        <v>489</v>
      </c>
    </row>
    <row r="291" s="27" customFormat="true" ht="16.5" hidden="false" customHeight="true" outlineLevel="0" collapsed="false">
      <c r="A291" s="22"/>
      <c r="B291" s="177"/>
      <c r="C291" s="178" t="s">
        <v>490</v>
      </c>
      <c r="D291" s="178" t="s">
        <v>131</v>
      </c>
      <c r="E291" s="179" t="s">
        <v>491</v>
      </c>
      <c r="F291" s="211" t="s">
        <v>492</v>
      </c>
      <c r="G291" s="212" t="s">
        <v>480</v>
      </c>
      <c r="H291" s="182" t="n">
        <v>1</v>
      </c>
      <c r="I291" s="183"/>
      <c r="J291" s="184" t="n">
        <f aca="false">ROUND(I291*H291,2)</f>
        <v>0</v>
      </c>
      <c r="K291" s="180" t="s">
        <v>142</v>
      </c>
      <c r="L291" s="23"/>
      <c r="M291" s="185"/>
      <c r="N291" s="186" t="s">
        <v>39</v>
      </c>
      <c r="O291" s="60"/>
      <c r="P291" s="187" t="n">
        <f aca="false">O291*H291</f>
        <v>0</v>
      </c>
      <c r="Q291" s="187" t="n">
        <v>0</v>
      </c>
      <c r="R291" s="187" t="n">
        <f aca="false">Q291*H291</f>
        <v>0</v>
      </c>
      <c r="S291" s="187" t="n">
        <v>0.01946</v>
      </c>
      <c r="T291" s="188" t="n">
        <f aca="false">S291*H291</f>
        <v>0.01946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89" t="s">
        <v>217</v>
      </c>
      <c r="AT291" s="189" t="s">
        <v>131</v>
      </c>
      <c r="AU291" s="189" t="s">
        <v>81</v>
      </c>
      <c r="AY291" s="3" t="s">
        <v>129</v>
      </c>
      <c r="BE291" s="190" t="n">
        <f aca="false">IF(N291="základní",J291,0)</f>
        <v>0</v>
      </c>
      <c r="BF291" s="190" t="n">
        <f aca="false">IF(N291="snížená",J291,0)</f>
        <v>0</v>
      </c>
      <c r="BG291" s="190" t="n">
        <f aca="false">IF(N291="zákl. přenesená",J291,0)</f>
        <v>0</v>
      </c>
      <c r="BH291" s="190" t="n">
        <f aca="false">IF(N291="sníž. přenesená",J291,0)</f>
        <v>0</v>
      </c>
      <c r="BI291" s="190" t="n">
        <f aca="false">IF(N291="nulová",J291,0)</f>
        <v>0</v>
      </c>
      <c r="BJ291" s="3" t="s">
        <v>79</v>
      </c>
      <c r="BK291" s="190" t="n">
        <f aca="false">ROUND(I291*H291,2)</f>
        <v>0</v>
      </c>
      <c r="BL291" s="3" t="s">
        <v>217</v>
      </c>
      <c r="BM291" s="189" t="s">
        <v>493</v>
      </c>
    </row>
    <row r="292" s="27" customFormat="true" ht="21.75" hidden="false" customHeight="true" outlineLevel="0" collapsed="false">
      <c r="A292" s="22"/>
      <c r="B292" s="177"/>
      <c r="C292" s="178" t="s">
        <v>494</v>
      </c>
      <c r="D292" s="178" t="s">
        <v>131</v>
      </c>
      <c r="E292" s="179" t="s">
        <v>495</v>
      </c>
      <c r="F292" s="211" t="s">
        <v>496</v>
      </c>
      <c r="G292" s="212" t="s">
        <v>480</v>
      </c>
      <c r="H292" s="182" t="n">
        <v>1</v>
      </c>
      <c r="I292" s="183"/>
      <c r="J292" s="184" t="n">
        <f aca="false">ROUND(I292*H292,2)</f>
        <v>0</v>
      </c>
      <c r="K292" s="180" t="s">
        <v>142</v>
      </c>
      <c r="L292" s="23"/>
      <c r="M292" s="185"/>
      <c r="N292" s="186" t="s">
        <v>39</v>
      </c>
      <c r="O292" s="60"/>
      <c r="P292" s="187" t="n">
        <f aca="false">O292*H292</f>
        <v>0</v>
      </c>
      <c r="Q292" s="187" t="n">
        <v>0.02613</v>
      </c>
      <c r="R292" s="187" t="n">
        <f aca="false">Q292*H292</f>
        <v>0.02613</v>
      </c>
      <c r="S292" s="187" t="n">
        <v>0</v>
      </c>
      <c r="T292" s="188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89" t="s">
        <v>217</v>
      </c>
      <c r="AT292" s="189" t="s">
        <v>131</v>
      </c>
      <c r="AU292" s="189" t="s">
        <v>81</v>
      </c>
      <c r="AY292" s="3" t="s">
        <v>129</v>
      </c>
      <c r="BE292" s="190" t="n">
        <f aca="false">IF(N292="základní",J292,0)</f>
        <v>0</v>
      </c>
      <c r="BF292" s="190" t="n">
        <f aca="false">IF(N292="snížená",J292,0)</f>
        <v>0</v>
      </c>
      <c r="BG292" s="190" t="n">
        <f aca="false">IF(N292="zákl. přenesená",J292,0)</f>
        <v>0</v>
      </c>
      <c r="BH292" s="190" t="n">
        <f aca="false">IF(N292="sníž. přenesená",J292,0)</f>
        <v>0</v>
      </c>
      <c r="BI292" s="190" t="n">
        <f aca="false">IF(N292="nulová",J292,0)</f>
        <v>0</v>
      </c>
      <c r="BJ292" s="3" t="s">
        <v>79</v>
      </c>
      <c r="BK292" s="190" t="n">
        <f aca="false">ROUND(I292*H292,2)</f>
        <v>0</v>
      </c>
      <c r="BL292" s="3" t="s">
        <v>217</v>
      </c>
      <c r="BM292" s="189" t="s">
        <v>497</v>
      </c>
    </row>
    <row r="293" s="27" customFormat="true" ht="16.5" hidden="false" customHeight="true" outlineLevel="0" collapsed="false">
      <c r="A293" s="22"/>
      <c r="B293" s="177"/>
      <c r="C293" s="178" t="s">
        <v>498</v>
      </c>
      <c r="D293" s="178" t="s">
        <v>131</v>
      </c>
      <c r="E293" s="179" t="s">
        <v>499</v>
      </c>
      <c r="F293" s="211" t="s">
        <v>500</v>
      </c>
      <c r="G293" s="212" t="s">
        <v>480</v>
      </c>
      <c r="H293" s="182" t="n">
        <v>2</v>
      </c>
      <c r="I293" s="183"/>
      <c r="J293" s="184" t="n">
        <f aca="false">ROUND(I293*H293,2)</f>
        <v>0</v>
      </c>
      <c r="K293" s="180" t="s">
        <v>142</v>
      </c>
      <c r="L293" s="23"/>
      <c r="M293" s="185"/>
      <c r="N293" s="186" t="s">
        <v>39</v>
      </c>
      <c r="O293" s="60"/>
      <c r="P293" s="187" t="n">
        <f aca="false">O293*H293</f>
        <v>0</v>
      </c>
      <c r="Q293" s="187" t="n">
        <v>0</v>
      </c>
      <c r="R293" s="187" t="n">
        <f aca="false">Q293*H293</f>
        <v>0</v>
      </c>
      <c r="S293" s="187" t="n">
        <v>0.00156</v>
      </c>
      <c r="T293" s="188" t="n">
        <f aca="false">S293*H293</f>
        <v>0.00312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89" t="s">
        <v>217</v>
      </c>
      <c r="AT293" s="189" t="s">
        <v>131</v>
      </c>
      <c r="AU293" s="189" t="s">
        <v>81</v>
      </c>
      <c r="AY293" s="3" t="s">
        <v>129</v>
      </c>
      <c r="BE293" s="190" t="n">
        <f aca="false">IF(N293="základní",J293,0)</f>
        <v>0</v>
      </c>
      <c r="BF293" s="190" t="n">
        <f aca="false">IF(N293="snížená",J293,0)</f>
        <v>0</v>
      </c>
      <c r="BG293" s="190" t="n">
        <f aca="false">IF(N293="zákl. přenesená",J293,0)</f>
        <v>0</v>
      </c>
      <c r="BH293" s="190" t="n">
        <f aca="false">IF(N293="sníž. přenesená",J293,0)</f>
        <v>0</v>
      </c>
      <c r="BI293" s="190" t="n">
        <f aca="false">IF(N293="nulová",J293,0)</f>
        <v>0</v>
      </c>
      <c r="BJ293" s="3" t="s">
        <v>79</v>
      </c>
      <c r="BK293" s="190" t="n">
        <f aca="false">ROUND(I293*H293,2)</f>
        <v>0</v>
      </c>
      <c r="BL293" s="3" t="s">
        <v>217</v>
      </c>
      <c r="BM293" s="189" t="s">
        <v>501</v>
      </c>
    </row>
    <row r="294" s="27" customFormat="true" ht="16.5" hidden="false" customHeight="true" outlineLevel="0" collapsed="false">
      <c r="A294" s="22"/>
      <c r="B294" s="177"/>
      <c r="C294" s="178" t="s">
        <v>502</v>
      </c>
      <c r="D294" s="178" t="s">
        <v>131</v>
      </c>
      <c r="E294" s="179" t="s">
        <v>503</v>
      </c>
      <c r="F294" s="211" t="s">
        <v>504</v>
      </c>
      <c r="G294" s="212" t="s">
        <v>480</v>
      </c>
      <c r="H294" s="182" t="n">
        <v>1</v>
      </c>
      <c r="I294" s="183"/>
      <c r="J294" s="184" t="n">
        <f aca="false">ROUND(I294*H294,2)</f>
        <v>0</v>
      </c>
      <c r="K294" s="180" t="s">
        <v>142</v>
      </c>
      <c r="L294" s="23"/>
      <c r="M294" s="185"/>
      <c r="N294" s="186" t="s">
        <v>39</v>
      </c>
      <c r="O294" s="60"/>
      <c r="P294" s="187" t="n">
        <f aca="false">O294*H294</f>
        <v>0</v>
      </c>
      <c r="Q294" s="187" t="n">
        <v>0</v>
      </c>
      <c r="R294" s="187" t="n">
        <f aca="false">Q294*H294</f>
        <v>0</v>
      </c>
      <c r="S294" s="187" t="n">
        <v>0.00086</v>
      </c>
      <c r="T294" s="188" t="n">
        <f aca="false">S294*H294</f>
        <v>0.00086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89" t="s">
        <v>217</v>
      </c>
      <c r="AT294" s="189" t="s">
        <v>131</v>
      </c>
      <c r="AU294" s="189" t="s">
        <v>81</v>
      </c>
      <c r="AY294" s="3" t="s">
        <v>129</v>
      </c>
      <c r="BE294" s="190" t="n">
        <f aca="false">IF(N294="základní",J294,0)</f>
        <v>0</v>
      </c>
      <c r="BF294" s="190" t="n">
        <f aca="false">IF(N294="snížená",J294,0)</f>
        <v>0</v>
      </c>
      <c r="BG294" s="190" t="n">
        <f aca="false">IF(N294="zákl. přenesená",J294,0)</f>
        <v>0</v>
      </c>
      <c r="BH294" s="190" t="n">
        <f aca="false">IF(N294="sníž. přenesená",J294,0)</f>
        <v>0</v>
      </c>
      <c r="BI294" s="190" t="n">
        <f aca="false">IF(N294="nulová",J294,0)</f>
        <v>0</v>
      </c>
      <c r="BJ294" s="3" t="s">
        <v>79</v>
      </c>
      <c r="BK294" s="190" t="n">
        <f aca="false">ROUND(I294*H294,2)</f>
        <v>0</v>
      </c>
      <c r="BL294" s="3" t="s">
        <v>217</v>
      </c>
      <c r="BM294" s="189" t="s">
        <v>505</v>
      </c>
    </row>
    <row r="295" s="27" customFormat="true" ht="16.5" hidden="false" customHeight="true" outlineLevel="0" collapsed="false">
      <c r="A295" s="22"/>
      <c r="B295" s="177"/>
      <c r="C295" s="178" t="s">
        <v>506</v>
      </c>
      <c r="D295" s="178" t="s">
        <v>131</v>
      </c>
      <c r="E295" s="179" t="s">
        <v>507</v>
      </c>
      <c r="F295" s="211" t="s">
        <v>508</v>
      </c>
      <c r="G295" s="212" t="s">
        <v>480</v>
      </c>
      <c r="H295" s="182" t="n">
        <v>1</v>
      </c>
      <c r="I295" s="183"/>
      <c r="J295" s="184" t="n">
        <f aca="false">ROUND(I295*H295,2)</f>
        <v>0</v>
      </c>
      <c r="K295" s="180" t="s">
        <v>142</v>
      </c>
      <c r="L295" s="23"/>
      <c r="M295" s="185"/>
      <c r="N295" s="186" t="s">
        <v>39</v>
      </c>
      <c r="O295" s="60"/>
      <c r="P295" s="187" t="n">
        <f aca="false">O295*H295</f>
        <v>0</v>
      </c>
      <c r="Q295" s="187" t="n">
        <v>0.0018</v>
      </c>
      <c r="R295" s="187" t="n">
        <f aca="false">Q295*H295</f>
        <v>0.0018</v>
      </c>
      <c r="S295" s="187" t="n">
        <v>0</v>
      </c>
      <c r="T295" s="188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89" t="s">
        <v>217</v>
      </c>
      <c r="AT295" s="189" t="s">
        <v>131</v>
      </c>
      <c r="AU295" s="189" t="s">
        <v>81</v>
      </c>
      <c r="AY295" s="3" t="s">
        <v>129</v>
      </c>
      <c r="BE295" s="190" t="n">
        <f aca="false">IF(N295="základní",J295,0)</f>
        <v>0</v>
      </c>
      <c r="BF295" s="190" t="n">
        <f aca="false">IF(N295="snížená",J295,0)</f>
        <v>0</v>
      </c>
      <c r="BG295" s="190" t="n">
        <f aca="false">IF(N295="zákl. přenesená",J295,0)</f>
        <v>0</v>
      </c>
      <c r="BH295" s="190" t="n">
        <f aca="false">IF(N295="sníž. přenesená",J295,0)</f>
        <v>0</v>
      </c>
      <c r="BI295" s="190" t="n">
        <f aca="false">IF(N295="nulová",J295,0)</f>
        <v>0</v>
      </c>
      <c r="BJ295" s="3" t="s">
        <v>79</v>
      </c>
      <c r="BK295" s="190" t="n">
        <f aca="false">ROUND(I295*H295,2)</f>
        <v>0</v>
      </c>
      <c r="BL295" s="3" t="s">
        <v>217</v>
      </c>
      <c r="BM295" s="189" t="s">
        <v>509</v>
      </c>
    </row>
    <row r="296" s="27" customFormat="true" ht="16.5" hidden="false" customHeight="true" outlineLevel="0" collapsed="false">
      <c r="A296" s="22"/>
      <c r="B296" s="177"/>
      <c r="C296" s="178" t="s">
        <v>510</v>
      </c>
      <c r="D296" s="178" t="s">
        <v>131</v>
      </c>
      <c r="E296" s="179" t="s">
        <v>511</v>
      </c>
      <c r="F296" s="211" t="s">
        <v>512</v>
      </c>
      <c r="G296" s="212" t="s">
        <v>480</v>
      </c>
      <c r="H296" s="182" t="n">
        <v>2</v>
      </c>
      <c r="I296" s="183"/>
      <c r="J296" s="184" t="n">
        <f aca="false">ROUND(I296*H296,2)</f>
        <v>0</v>
      </c>
      <c r="K296" s="180" t="s">
        <v>142</v>
      </c>
      <c r="L296" s="23"/>
      <c r="M296" s="185"/>
      <c r="N296" s="186" t="s">
        <v>39</v>
      </c>
      <c r="O296" s="60"/>
      <c r="P296" s="187" t="n">
        <f aca="false">O296*H296</f>
        <v>0</v>
      </c>
      <c r="Q296" s="187" t="n">
        <v>0.00184</v>
      </c>
      <c r="R296" s="187" t="n">
        <f aca="false">Q296*H296</f>
        <v>0.00368</v>
      </c>
      <c r="S296" s="187" t="n">
        <v>0</v>
      </c>
      <c r="T296" s="188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89" t="s">
        <v>217</v>
      </c>
      <c r="AT296" s="189" t="s">
        <v>131</v>
      </c>
      <c r="AU296" s="189" t="s">
        <v>81</v>
      </c>
      <c r="AY296" s="3" t="s">
        <v>129</v>
      </c>
      <c r="BE296" s="190" t="n">
        <f aca="false">IF(N296="základní",J296,0)</f>
        <v>0</v>
      </c>
      <c r="BF296" s="190" t="n">
        <f aca="false">IF(N296="snížená",J296,0)</f>
        <v>0</v>
      </c>
      <c r="BG296" s="190" t="n">
        <f aca="false">IF(N296="zákl. přenesená",J296,0)</f>
        <v>0</v>
      </c>
      <c r="BH296" s="190" t="n">
        <f aca="false">IF(N296="sníž. přenesená",J296,0)</f>
        <v>0</v>
      </c>
      <c r="BI296" s="190" t="n">
        <f aca="false">IF(N296="nulová",J296,0)</f>
        <v>0</v>
      </c>
      <c r="BJ296" s="3" t="s">
        <v>79</v>
      </c>
      <c r="BK296" s="190" t="n">
        <f aca="false">ROUND(I296*H296,2)</f>
        <v>0</v>
      </c>
      <c r="BL296" s="3" t="s">
        <v>217</v>
      </c>
      <c r="BM296" s="189" t="s">
        <v>513</v>
      </c>
    </row>
    <row r="297" s="27" customFormat="true" ht="16.5" hidden="false" customHeight="true" outlineLevel="0" collapsed="false">
      <c r="A297" s="22"/>
      <c r="B297" s="177"/>
      <c r="C297" s="178" t="s">
        <v>514</v>
      </c>
      <c r="D297" s="178" t="s">
        <v>131</v>
      </c>
      <c r="E297" s="179" t="s">
        <v>515</v>
      </c>
      <c r="F297" s="180" t="s">
        <v>516</v>
      </c>
      <c r="G297" s="181" t="s">
        <v>243</v>
      </c>
      <c r="H297" s="182" t="n">
        <v>4</v>
      </c>
      <c r="I297" s="183"/>
      <c r="J297" s="184" t="n">
        <f aca="false">ROUND(I297*H297,2)</f>
        <v>0</v>
      </c>
      <c r="K297" s="180"/>
      <c r="L297" s="23"/>
      <c r="M297" s="185"/>
      <c r="N297" s="186" t="s">
        <v>39</v>
      </c>
      <c r="O297" s="60"/>
      <c r="P297" s="187" t="n">
        <f aca="false">O297*H297</f>
        <v>0</v>
      </c>
      <c r="Q297" s="187" t="n">
        <v>0</v>
      </c>
      <c r="R297" s="187" t="n">
        <f aca="false">Q297*H297</f>
        <v>0</v>
      </c>
      <c r="S297" s="187" t="n">
        <v>0.00124</v>
      </c>
      <c r="T297" s="188" t="n">
        <f aca="false">S297*H297</f>
        <v>0.00496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89" t="s">
        <v>217</v>
      </c>
      <c r="AT297" s="189" t="s">
        <v>131</v>
      </c>
      <c r="AU297" s="189" t="s">
        <v>81</v>
      </c>
      <c r="AY297" s="3" t="s">
        <v>129</v>
      </c>
      <c r="BE297" s="190" t="n">
        <f aca="false">IF(N297="základní",J297,0)</f>
        <v>0</v>
      </c>
      <c r="BF297" s="190" t="n">
        <f aca="false">IF(N297="snížená",J297,0)</f>
        <v>0</v>
      </c>
      <c r="BG297" s="190" t="n">
        <f aca="false">IF(N297="zákl. přenesená",J297,0)</f>
        <v>0</v>
      </c>
      <c r="BH297" s="190" t="n">
        <f aca="false">IF(N297="sníž. přenesená",J297,0)</f>
        <v>0</v>
      </c>
      <c r="BI297" s="190" t="n">
        <f aca="false">IF(N297="nulová",J297,0)</f>
        <v>0</v>
      </c>
      <c r="BJ297" s="3" t="s">
        <v>79</v>
      </c>
      <c r="BK297" s="190" t="n">
        <f aca="false">ROUND(I297*H297,2)</f>
        <v>0</v>
      </c>
      <c r="BL297" s="3" t="s">
        <v>217</v>
      </c>
      <c r="BM297" s="189" t="s">
        <v>517</v>
      </c>
    </row>
    <row r="298" s="191" customFormat="true" ht="12.8" hidden="false" customHeight="false" outlineLevel="0" collapsed="false">
      <c r="B298" s="192"/>
      <c r="D298" s="193" t="s">
        <v>144</v>
      </c>
      <c r="E298" s="194"/>
      <c r="F298" s="195" t="s">
        <v>518</v>
      </c>
      <c r="H298" s="196" t="n">
        <v>1</v>
      </c>
      <c r="I298" s="197"/>
      <c r="L298" s="192"/>
      <c r="M298" s="198"/>
      <c r="N298" s="199"/>
      <c r="O298" s="199"/>
      <c r="P298" s="199"/>
      <c r="Q298" s="199"/>
      <c r="R298" s="199"/>
      <c r="S298" s="199"/>
      <c r="T298" s="200"/>
      <c r="AT298" s="194" t="s">
        <v>144</v>
      </c>
      <c r="AU298" s="194" t="s">
        <v>81</v>
      </c>
      <c r="AV298" s="191" t="s">
        <v>81</v>
      </c>
      <c r="AW298" s="191" t="s">
        <v>31</v>
      </c>
      <c r="AX298" s="191" t="s">
        <v>74</v>
      </c>
      <c r="AY298" s="194" t="s">
        <v>129</v>
      </c>
    </row>
    <row r="299" s="191" customFormat="true" ht="12.8" hidden="false" customHeight="false" outlineLevel="0" collapsed="false">
      <c r="B299" s="192"/>
      <c r="D299" s="193" t="s">
        <v>144</v>
      </c>
      <c r="E299" s="194"/>
      <c r="F299" s="195" t="s">
        <v>519</v>
      </c>
      <c r="H299" s="196" t="n">
        <v>1</v>
      </c>
      <c r="I299" s="197"/>
      <c r="L299" s="192"/>
      <c r="M299" s="198"/>
      <c r="N299" s="199"/>
      <c r="O299" s="199"/>
      <c r="P299" s="199"/>
      <c r="Q299" s="199"/>
      <c r="R299" s="199"/>
      <c r="S299" s="199"/>
      <c r="T299" s="200"/>
      <c r="AT299" s="194" t="s">
        <v>144</v>
      </c>
      <c r="AU299" s="194" t="s">
        <v>81</v>
      </c>
      <c r="AV299" s="191" t="s">
        <v>81</v>
      </c>
      <c r="AW299" s="191" t="s">
        <v>31</v>
      </c>
      <c r="AX299" s="191" t="s">
        <v>74</v>
      </c>
      <c r="AY299" s="194" t="s">
        <v>129</v>
      </c>
    </row>
    <row r="300" s="191" customFormat="true" ht="12.8" hidden="false" customHeight="false" outlineLevel="0" collapsed="false">
      <c r="B300" s="192"/>
      <c r="D300" s="193" t="s">
        <v>144</v>
      </c>
      <c r="E300" s="194"/>
      <c r="F300" s="195" t="s">
        <v>520</v>
      </c>
      <c r="H300" s="196" t="n">
        <v>1</v>
      </c>
      <c r="I300" s="197"/>
      <c r="L300" s="192"/>
      <c r="M300" s="198"/>
      <c r="N300" s="199"/>
      <c r="O300" s="199"/>
      <c r="P300" s="199"/>
      <c r="Q300" s="199"/>
      <c r="R300" s="199"/>
      <c r="S300" s="199"/>
      <c r="T300" s="200"/>
      <c r="AT300" s="194" t="s">
        <v>144</v>
      </c>
      <c r="AU300" s="194" t="s">
        <v>81</v>
      </c>
      <c r="AV300" s="191" t="s">
        <v>81</v>
      </c>
      <c r="AW300" s="191" t="s">
        <v>31</v>
      </c>
      <c r="AX300" s="191" t="s">
        <v>74</v>
      </c>
      <c r="AY300" s="194" t="s">
        <v>129</v>
      </c>
    </row>
    <row r="301" s="191" customFormat="true" ht="12.8" hidden="false" customHeight="false" outlineLevel="0" collapsed="false">
      <c r="B301" s="192"/>
      <c r="D301" s="193" t="s">
        <v>144</v>
      </c>
      <c r="E301" s="194"/>
      <c r="F301" s="195" t="s">
        <v>521</v>
      </c>
      <c r="H301" s="196" t="n">
        <v>1</v>
      </c>
      <c r="I301" s="197"/>
      <c r="L301" s="192"/>
      <c r="M301" s="198"/>
      <c r="N301" s="199"/>
      <c r="O301" s="199"/>
      <c r="P301" s="199"/>
      <c r="Q301" s="199"/>
      <c r="R301" s="199"/>
      <c r="S301" s="199"/>
      <c r="T301" s="200"/>
      <c r="AT301" s="194" t="s">
        <v>144</v>
      </c>
      <c r="AU301" s="194" t="s">
        <v>81</v>
      </c>
      <c r="AV301" s="191" t="s">
        <v>81</v>
      </c>
      <c r="AW301" s="191" t="s">
        <v>31</v>
      </c>
      <c r="AX301" s="191" t="s">
        <v>74</v>
      </c>
      <c r="AY301" s="194" t="s">
        <v>129</v>
      </c>
    </row>
    <row r="302" s="201" customFormat="true" ht="12.8" hidden="false" customHeight="false" outlineLevel="0" collapsed="false">
      <c r="B302" s="202"/>
      <c r="D302" s="193" t="s">
        <v>144</v>
      </c>
      <c r="E302" s="203"/>
      <c r="F302" s="204" t="s">
        <v>147</v>
      </c>
      <c r="H302" s="205" t="n">
        <v>4</v>
      </c>
      <c r="I302" s="206"/>
      <c r="L302" s="202"/>
      <c r="M302" s="207"/>
      <c r="N302" s="208"/>
      <c r="O302" s="208"/>
      <c r="P302" s="208"/>
      <c r="Q302" s="208"/>
      <c r="R302" s="208"/>
      <c r="S302" s="208"/>
      <c r="T302" s="209"/>
      <c r="AT302" s="203" t="s">
        <v>144</v>
      </c>
      <c r="AU302" s="203" t="s">
        <v>81</v>
      </c>
      <c r="AV302" s="201" t="s">
        <v>135</v>
      </c>
      <c r="AW302" s="201" t="s">
        <v>31</v>
      </c>
      <c r="AX302" s="201" t="s">
        <v>79</v>
      </c>
      <c r="AY302" s="203" t="s">
        <v>129</v>
      </c>
    </row>
    <row r="303" s="27" customFormat="true" ht="21.75" hidden="false" customHeight="true" outlineLevel="0" collapsed="false">
      <c r="A303" s="22"/>
      <c r="B303" s="177"/>
      <c r="C303" s="178" t="s">
        <v>522</v>
      </c>
      <c r="D303" s="178" t="s">
        <v>131</v>
      </c>
      <c r="E303" s="179" t="s">
        <v>523</v>
      </c>
      <c r="F303" s="180" t="s">
        <v>524</v>
      </c>
      <c r="G303" s="181" t="s">
        <v>362</v>
      </c>
      <c r="H303" s="210"/>
      <c r="I303" s="183"/>
      <c r="J303" s="184" t="n">
        <f aca="false">ROUND(I303*H303,2)</f>
        <v>0</v>
      </c>
      <c r="K303" s="180" t="s">
        <v>142</v>
      </c>
      <c r="L303" s="23"/>
      <c r="M303" s="185"/>
      <c r="N303" s="186" t="s">
        <v>39</v>
      </c>
      <c r="O303" s="60"/>
      <c r="P303" s="187" t="n">
        <f aca="false">O303*H303</f>
        <v>0</v>
      </c>
      <c r="Q303" s="187" t="n">
        <v>0</v>
      </c>
      <c r="R303" s="187" t="n">
        <f aca="false">Q303*H303</f>
        <v>0</v>
      </c>
      <c r="S303" s="187" t="n">
        <v>0</v>
      </c>
      <c r="T303" s="188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89" t="s">
        <v>217</v>
      </c>
      <c r="AT303" s="189" t="s">
        <v>131</v>
      </c>
      <c r="AU303" s="189" t="s">
        <v>81</v>
      </c>
      <c r="AY303" s="3" t="s">
        <v>129</v>
      </c>
      <c r="BE303" s="190" t="n">
        <f aca="false">IF(N303="základní",J303,0)</f>
        <v>0</v>
      </c>
      <c r="BF303" s="190" t="n">
        <f aca="false">IF(N303="snížená",J303,0)</f>
        <v>0</v>
      </c>
      <c r="BG303" s="190" t="n">
        <f aca="false">IF(N303="zákl. přenesená",J303,0)</f>
        <v>0</v>
      </c>
      <c r="BH303" s="190" t="n">
        <f aca="false">IF(N303="sníž. přenesená",J303,0)</f>
        <v>0</v>
      </c>
      <c r="BI303" s="190" t="n">
        <f aca="false">IF(N303="nulová",J303,0)</f>
        <v>0</v>
      </c>
      <c r="BJ303" s="3" t="s">
        <v>79</v>
      </c>
      <c r="BK303" s="190" t="n">
        <f aca="false">ROUND(I303*H303,2)</f>
        <v>0</v>
      </c>
      <c r="BL303" s="3" t="s">
        <v>217</v>
      </c>
      <c r="BM303" s="189" t="s">
        <v>525</v>
      </c>
    </row>
    <row r="304" s="163" customFormat="true" ht="22.8" hidden="false" customHeight="true" outlineLevel="0" collapsed="false">
      <c r="B304" s="164"/>
      <c r="D304" s="165" t="s">
        <v>73</v>
      </c>
      <c r="E304" s="175" t="s">
        <v>526</v>
      </c>
      <c r="F304" s="175" t="s">
        <v>527</v>
      </c>
      <c r="I304" s="167"/>
      <c r="J304" s="176" t="n">
        <f aca="false">BK304</f>
        <v>0</v>
      </c>
      <c r="L304" s="164"/>
      <c r="M304" s="169"/>
      <c r="N304" s="170"/>
      <c r="O304" s="170"/>
      <c r="P304" s="171" t="n">
        <f aca="false">SUM(P305:P306)</f>
        <v>0</v>
      </c>
      <c r="Q304" s="170"/>
      <c r="R304" s="171" t="n">
        <f aca="false">SUM(R305:R306)</f>
        <v>0.0092</v>
      </c>
      <c r="S304" s="170"/>
      <c r="T304" s="172" t="n">
        <f aca="false">SUM(T305:T306)</f>
        <v>0</v>
      </c>
      <c r="AR304" s="165" t="s">
        <v>81</v>
      </c>
      <c r="AT304" s="173" t="s">
        <v>73</v>
      </c>
      <c r="AU304" s="173" t="s">
        <v>79</v>
      </c>
      <c r="AY304" s="165" t="s">
        <v>129</v>
      </c>
      <c r="BK304" s="174" t="n">
        <f aca="false">SUM(BK305:BK306)</f>
        <v>0</v>
      </c>
    </row>
    <row r="305" s="27" customFormat="true" ht="21.75" hidden="false" customHeight="true" outlineLevel="0" collapsed="false">
      <c r="A305" s="22"/>
      <c r="B305" s="177"/>
      <c r="C305" s="178" t="s">
        <v>528</v>
      </c>
      <c r="D305" s="178" t="s">
        <v>131</v>
      </c>
      <c r="E305" s="179" t="s">
        <v>529</v>
      </c>
      <c r="F305" s="180" t="s">
        <v>530</v>
      </c>
      <c r="G305" s="181" t="s">
        <v>480</v>
      </c>
      <c r="H305" s="182" t="n">
        <v>1</v>
      </c>
      <c r="I305" s="183"/>
      <c r="J305" s="184" t="n">
        <f aca="false">ROUND(I305*H305,2)</f>
        <v>0</v>
      </c>
      <c r="K305" s="180" t="s">
        <v>142</v>
      </c>
      <c r="L305" s="23"/>
      <c r="M305" s="185"/>
      <c r="N305" s="186" t="s">
        <v>39</v>
      </c>
      <c r="O305" s="60"/>
      <c r="P305" s="187" t="n">
        <f aca="false">O305*H305</f>
        <v>0</v>
      </c>
      <c r="Q305" s="187" t="n">
        <v>0.0092</v>
      </c>
      <c r="R305" s="187" t="n">
        <f aca="false">Q305*H305</f>
        <v>0.0092</v>
      </c>
      <c r="S305" s="187" t="n">
        <v>0</v>
      </c>
      <c r="T305" s="188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89" t="s">
        <v>217</v>
      </c>
      <c r="AT305" s="189" t="s">
        <v>131</v>
      </c>
      <c r="AU305" s="189" t="s">
        <v>81</v>
      </c>
      <c r="AY305" s="3" t="s">
        <v>129</v>
      </c>
      <c r="BE305" s="190" t="n">
        <f aca="false">IF(N305="základní",J305,0)</f>
        <v>0</v>
      </c>
      <c r="BF305" s="190" t="n">
        <f aca="false">IF(N305="snížená",J305,0)</f>
        <v>0</v>
      </c>
      <c r="BG305" s="190" t="n">
        <f aca="false">IF(N305="zákl. přenesená",J305,0)</f>
        <v>0</v>
      </c>
      <c r="BH305" s="190" t="n">
        <f aca="false">IF(N305="sníž. přenesená",J305,0)</f>
        <v>0</v>
      </c>
      <c r="BI305" s="190" t="n">
        <f aca="false">IF(N305="nulová",J305,0)</f>
        <v>0</v>
      </c>
      <c r="BJ305" s="3" t="s">
        <v>79</v>
      </c>
      <c r="BK305" s="190" t="n">
        <f aca="false">ROUND(I305*H305,2)</f>
        <v>0</v>
      </c>
      <c r="BL305" s="3" t="s">
        <v>217</v>
      </c>
      <c r="BM305" s="189" t="s">
        <v>531</v>
      </c>
    </row>
    <row r="306" s="27" customFormat="true" ht="21.75" hidden="false" customHeight="true" outlineLevel="0" collapsed="false">
      <c r="A306" s="22"/>
      <c r="B306" s="177"/>
      <c r="C306" s="178" t="s">
        <v>532</v>
      </c>
      <c r="D306" s="178" t="s">
        <v>131</v>
      </c>
      <c r="E306" s="179" t="s">
        <v>533</v>
      </c>
      <c r="F306" s="180" t="s">
        <v>534</v>
      </c>
      <c r="G306" s="181" t="s">
        <v>362</v>
      </c>
      <c r="H306" s="210"/>
      <c r="I306" s="183"/>
      <c r="J306" s="184" t="n">
        <f aca="false">ROUND(I306*H306,2)</f>
        <v>0</v>
      </c>
      <c r="K306" s="180" t="s">
        <v>142</v>
      </c>
      <c r="L306" s="23"/>
      <c r="M306" s="185"/>
      <c r="N306" s="186" t="s">
        <v>39</v>
      </c>
      <c r="O306" s="60"/>
      <c r="P306" s="187" t="n">
        <f aca="false">O306*H306</f>
        <v>0</v>
      </c>
      <c r="Q306" s="187" t="n">
        <v>0</v>
      </c>
      <c r="R306" s="187" t="n">
        <f aca="false">Q306*H306</f>
        <v>0</v>
      </c>
      <c r="S306" s="187" t="n">
        <v>0</v>
      </c>
      <c r="T306" s="188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89" t="s">
        <v>217</v>
      </c>
      <c r="AT306" s="189" t="s">
        <v>131</v>
      </c>
      <c r="AU306" s="189" t="s">
        <v>81</v>
      </c>
      <c r="AY306" s="3" t="s">
        <v>129</v>
      </c>
      <c r="BE306" s="190" t="n">
        <f aca="false">IF(N306="základní",J306,0)</f>
        <v>0</v>
      </c>
      <c r="BF306" s="190" t="n">
        <f aca="false">IF(N306="snížená",J306,0)</f>
        <v>0</v>
      </c>
      <c r="BG306" s="190" t="n">
        <f aca="false">IF(N306="zákl. přenesená",J306,0)</f>
        <v>0</v>
      </c>
      <c r="BH306" s="190" t="n">
        <f aca="false">IF(N306="sníž. přenesená",J306,0)</f>
        <v>0</v>
      </c>
      <c r="BI306" s="190" t="n">
        <f aca="false">IF(N306="nulová",J306,0)</f>
        <v>0</v>
      </c>
      <c r="BJ306" s="3" t="s">
        <v>79</v>
      </c>
      <c r="BK306" s="190" t="n">
        <f aca="false">ROUND(I306*H306,2)</f>
        <v>0</v>
      </c>
      <c r="BL306" s="3" t="s">
        <v>217</v>
      </c>
      <c r="BM306" s="189" t="s">
        <v>535</v>
      </c>
    </row>
    <row r="307" s="163" customFormat="true" ht="22.8" hidden="false" customHeight="true" outlineLevel="0" collapsed="false">
      <c r="B307" s="164"/>
      <c r="D307" s="165" t="s">
        <v>73</v>
      </c>
      <c r="E307" s="175" t="s">
        <v>536</v>
      </c>
      <c r="F307" s="175" t="s">
        <v>537</v>
      </c>
      <c r="I307" s="167"/>
      <c r="J307" s="176" t="n">
        <f aca="false">BK307</f>
        <v>0</v>
      </c>
      <c r="L307" s="164"/>
      <c r="M307" s="169"/>
      <c r="N307" s="170"/>
      <c r="O307" s="170"/>
      <c r="P307" s="171" t="n">
        <f aca="false">SUM(P308:P313)</f>
        <v>0</v>
      </c>
      <c r="Q307" s="170"/>
      <c r="R307" s="171" t="n">
        <f aca="false">SUM(R308:R313)</f>
        <v>0.03454</v>
      </c>
      <c r="S307" s="170"/>
      <c r="T307" s="172" t="n">
        <f aca="false">SUM(T308:T313)</f>
        <v>0.0238</v>
      </c>
      <c r="AR307" s="165" t="s">
        <v>81</v>
      </c>
      <c r="AT307" s="173" t="s">
        <v>73</v>
      </c>
      <c r="AU307" s="173" t="s">
        <v>79</v>
      </c>
      <c r="AY307" s="165" t="s">
        <v>129</v>
      </c>
      <c r="BK307" s="174" t="n">
        <f aca="false">SUM(BK308:BK313)</f>
        <v>0</v>
      </c>
    </row>
    <row r="308" s="27" customFormat="true" ht="16.5" hidden="false" customHeight="true" outlineLevel="0" collapsed="false">
      <c r="A308" s="22"/>
      <c r="B308" s="177"/>
      <c r="C308" s="178" t="s">
        <v>538</v>
      </c>
      <c r="D308" s="178" t="s">
        <v>131</v>
      </c>
      <c r="E308" s="179" t="s">
        <v>539</v>
      </c>
      <c r="F308" s="180" t="s">
        <v>540</v>
      </c>
      <c r="G308" s="181" t="s">
        <v>243</v>
      </c>
      <c r="H308" s="182" t="n">
        <v>1</v>
      </c>
      <c r="I308" s="183"/>
      <c r="J308" s="184" t="n">
        <f aca="false">ROUND(I308*H308,2)</f>
        <v>0</v>
      </c>
      <c r="K308" s="180" t="s">
        <v>142</v>
      </c>
      <c r="L308" s="23"/>
      <c r="M308" s="185"/>
      <c r="N308" s="186" t="s">
        <v>39</v>
      </c>
      <c r="O308" s="60"/>
      <c r="P308" s="187" t="n">
        <f aca="false">O308*H308</f>
        <v>0</v>
      </c>
      <c r="Q308" s="187" t="n">
        <v>0</v>
      </c>
      <c r="R308" s="187" t="n">
        <f aca="false">Q308*H308</f>
        <v>0</v>
      </c>
      <c r="S308" s="187" t="n">
        <v>0.0238</v>
      </c>
      <c r="T308" s="188" t="n">
        <f aca="false">S308*H308</f>
        <v>0.0238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89" t="s">
        <v>217</v>
      </c>
      <c r="AT308" s="189" t="s">
        <v>131</v>
      </c>
      <c r="AU308" s="189" t="s">
        <v>81</v>
      </c>
      <c r="AY308" s="3" t="s">
        <v>129</v>
      </c>
      <c r="BE308" s="190" t="n">
        <f aca="false">IF(N308="základní",J308,0)</f>
        <v>0</v>
      </c>
      <c r="BF308" s="190" t="n">
        <f aca="false">IF(N308="snížená",J308,0)</f>
        <v>0</v>
      </c>
      <c r="BG308" s="190" t="n">
        <f aca="false">IF(N308="zákl. přenesená",J308,0)</f>
        <v>0</v>
      </c>
      <c r="BH308" s="190" t="n">
        <f aca="false">IF(N308="sníž. přenesená",J308,0)</f>
        <v>0</v>
      </c>
      <c r="BI308" s="190" t="n">
        <f aca="false">IF(N308="nulová",J308,0)</f>
        <v>0</v>
      </c>
      <c r="BJ308" s="3" t="s">
        <v>79</v>
      </c>
      <c r="BK308" s="190" t="n">
        <f aca="false">ROUND(I308*H308,2)</f>
        <v>0</v>
      </c>
      <c r="BL308" s="3" t="s">
        <v>217</v>
      </c>
      <c r="BM308" s="189" t="s">
        <v>541</v>
      </c>
    </row>
    <row r="309" s="27" customFormat="true" ht="16.5" hidden="false" customHeight="true" outlineLevel="0" collapsed="false">
      <c r="A309" s="22"/>
      <c r="B309" s="177"/>
      <c r="C309" s="178" t="s">
        <v>542</v>
      </c>
      <c r="D309" s="178" t="s">
        <v>131</v>
      </c>
      <c r="E309" s="179" t="s">
        <v>543</v>
      </c>
      <c r="F309" s="180" t="s">
        <v>544</v>
      </c>
      <c r="G309" s="181" t="s">
        <v>243</v>
      </c>
      <c r="H309" s="182" t="n">
        <v>1</v>
      </c>
      <c r="I309" s="183"/>
      <c r="J309" s="184" t="n">
        <f aca="false">ROUND(I309*H309,2)</f>
        <v>0</v>
      </c>
      <c r="K309" s="180" t="s">
        <v>142</v>
      </c>
      <c r="L309" s="23"/>
      <c r="M309" s="185"/>
      <c r="N309" s="186" t="s">
        <v>39</v>
      </c>
      <c r="O309" s="60"/>
      <c r="P309" s="187" t="n">
        <f aca="false">O309*H309</f>
        <v>0</v>
      </c>
      <c r="Q309" s="187" t="n">
        <v>0.03454</v>
      </c>
      <c r="R309" s="187" t="n">
        <f aca="false">Q309*H309</f>
        <v>0.03454</v>
      </c>
      <c r="S309" s="187" t="n">
        <v>0</v>
      </c>
      <c r="T309" s="188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89" t="s">
        <v>217</v>
      </c>
      <c r="AT309" s="189" t="s">
        <v>131</v>
      </c>
      <c r="AU309" s="189" t="s">
        <v>81</v>
      </c>
      <c r="AY309" s="3" t="s">
        <v>129</v>
      </c>
      <c r="BE309" s="190" t="n">
        <f aca="false">IF(N309="základní",J309,0)</f>
        <v>0</v>
      </c>
      <c r="BF309" s="190" t="n">
        <f aca="false">IF(N309="snížená",J309,0)</f>
        <v>0</v>
      </c>
      <c r="BG309" s="190" t="n">
        <f aca="false">IF(N309="zákl. přenesená",J309,0)</f>
        <v>0</v>
      </c>
      <c r="BH309" s="190" t="n">
        <f aca="false">IF(N309="sníž. přenesená",J309,0)</f>
        <v>0</v>
      </c>
      <c r="BI309" s="190" t="n">
        <f aca="false">IF(N309="nulová",J309,0)</f>
        <v>0</v>
      </c>
      <c r="BJ309" s="3" t="s">
        <v>79</v>
      </c>
      <c r="BK309" s="190" t="n">
        <f aca="false">ROUND(I309*H309,2)</f>
        <v>0</v>
      </c>
      <c r="BL309" s="3" t="s">
        <v>217</v>
      </c>
      <c r="BM309" s="189" t="s">
        <v>545</v>
      </c>
    </row>
    <row r="310" s="27" customFormat="true" ht="16.5" hidden="false" customHeight="true" outlineLevel="0" collapsed="false">
      <c r="A310" s="22"/>
      <c r="B310" s="177"/>
      <c r="C310" s="178" t="s">
        <v>546</v>
      </c>
      <c r="D310" s="178" t="s">
        <v>131</v>
      </c>
      <c r="E310" s="179" t="s">
        <v>547</v>
      </c>
      <c r="F310" s="180" t="s">
        <v>548</v>
      </c>
      <c r="G310" s="181" t="s">
        <v>243</v>
      </c>
      <c r="H310" s="182" t="n">
        <v>1</v>
      </c>
      <c r="I310" s="183"/>
      <c r="J310" s="184" t="n">
        <f aca="false">ROUND(I310*H310,2)</f>
        <v>0</v>
      </c>
      <c r="K310" s="180" t="s">
        <v>142</v>
      </c>
      <c r="L310" s="23"/>
      <c r="M310" s="185"/>
      <c r="N310" s="186" t="s">
        <v>39</v>
      </c>
      <c r="O310" s="60"/>
      <c r="P310" s="187" t="n">
        <f aca="false">O310*H310</f>
        <v>0</v>
      </c>
      <c r="Q310" s="187" t="n">
        <v>0</v>
      </c>
      <c r="R310" s="187" t="n">
        <f aca="false">Q310*H310</f>
        <v>0</v>
      </c>
      <c r="S310" s="187" t="n">
        <v>0</v>
      </c>
      <c r="T310" s="188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89" t="s">
        <v>217</v>
      </c>
      <c r="AT310" s="189" t="s">
        <v>131</v>
      </c>
      <c r="AU310" s="189" t="s">
        <v>81</v>
      </c>
      <c r="AY310" s="3" t="s">
        <v>129</v>
      </c>
      <c r="BE310" s="190" t="n">
        <f aca="false">IF(N310="základní",J310,0)</f>
        <v>0</v>
      </c>
      <c r="BF310" s="190" t="n">
        <f aca="false">IF(N310="snížená",J310,0)</f>
        <v>0</v>
      </c>
      <c r="BG310" s="190" t="n">
        <f aca="false">IF(N310="zákl. přenesená",J310,0)</f>
        <v>0</v>
      </c>
      <c r="BH310" s="190" t="n">
        <f aca="false">IF(N310="sníž. přenesená",J310,0)</f>
        <v>0</v>
      </c>
      <c r="BI310" s="190" t="n">
        <f aca="false">IF(N310="nulová",J310,0)</f>
        <v>0</v>
      </c>
      <c r="BJ310" s="3" t="s">
        <v>79</v>
      </c>
      <c r="BK310" s="190" t="n">
        <f aca="false">ROUND(I310*H310,2)</f>
        <v>0</v>
      </c>
      <c r="BL310" s="3" t="s">
        <v>217</v>
      </c>
      <c r="BM310" s="189" t="s">
        <v>549</v>
      </c>
    </row>
    <row r="311" s="27" customFormat="true" ht="16.5" hidden="false" customHeight="true" outlineLevel="0" collapsed="false">
      <c r="A311" s="22"/>
      <c r="B311" s="177"/>
      <c r="C311" s="178" t="s">
        <v>550</v>
      </c>
      <c r="D311" s="178" t="s">
        <v>131</v>
      </c>
      <c r="E311" s="179" t="s">
        <v>551</v>
      </c>
      <c r="F311" s="180" t="s">
        <v>552</v>
      </c>
      <c r="G311" s="181" t="s">
        <v>141</v>
      </c>
      <c r="H311" s="182" t="n">
        <v>20</v>
      </c>
      <c r="I311" s="183"/>
      <c r="J311" s="184" t="n">
        <f aca="false">ROUND(I311*H311,2)</f>
        <v>0</v>
      </c>
      <c r="K311" s="180" t="s">
        <v>142</v>
      </c>
      <c r="L311" s="23"/>
      <c r="M311" s="185"/>
      <c r="N311" s="186" t="s">
        <v>39</v>
      </c>
      <c r="O311" s="60"/>
      <c r="P311" s="187" t="n">
        <f aca="false">O311*H311</f>
        <v>0</v>
      </c>
      <c r="Q311" s="187" t="n">
        <v>0</v>
      </c>
      <c r="R311" s="187" t="n">
        <f aca="false">Q311*H311</f>
        <v>0</v>
      </c>
      <c r="S311" s="187" t="n">
        <v>0</v>
      </c>
      <c r="T311" s="188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89" t="s">
        <v>217</v>
      </c>
      <c r="AT311" s="189" t="s">
        <v>131</v>
      </c>
      <c r="AU311" s="189" t="s">
        <v>81</v>
      </c>
      <c r="AY311" s="3" t="s">
        <v>129</v>
      </c>
      <c r="BE311" s="190" t="n">
        <f aca="false">IF(N311="základní",J311,0)</f>
        <v>0</v>
      </c>
      <c r="BF311" s="190" t="n">
        <f aca="false">IF(N311="snížená",J311,0)</f>
        <v>0</v>
      </c>
      <c r="BG311" s="190" t="n">
        <f aca="false">IF(N311="zákl. přenesená",J311,0)</f>
        <v>0</v>
      </c>
      <c r="BH311" s="190" t="n">
        <f aca="false">IF(N311="sníž. přenesená",J311,0)</f>
        <v>0</v>
      </c>
      <c r="BI311" s="190" t="n">
        <f aca="false">IF(N311="nulová",J311,0)</f>
        <v>0</v>
      </c>
      <c r="BJ311" s="3" t="s">
        <v>79</v>
      </c>
      <c r="BK311" s="190" t="n">
        <f aca="false">ROUND(I311*H311,2)</f>
        <v>0</v>
      </c>
      <c r="BL311" s="3" t="s">
        <v>217</v>
      </c>
      <c r="BM311" s="189" t="s">
        <v>553</v>
      </c>
    </row>
    <row r="312" s="27" customFormat="true" ht="16.5" hidden="false" customHeight="true" outlineLevel="0" collapsed="false">
      <c r="A312" s="22"/>
      <c r="B312" s="177"/>
      <c r="C312" s="178" t="s">
        <v>554</v>
      </c>
      <c r="D312" s="178" t="s">
        <v>131</v>
      </c>
      <c r="E312" s="179" t="s">
        <v>555</v>
      </c>
      <c r="F312" s="180" t="s">
        <v>556</v>
      </c>
      <c r="G312" s="181" t="s">
        <v>141</v>
      </c>
      <c r="H312" s="182" t="n">
        <v>20</v>
      </c>
      <c r="I312" s="183"/>
      <c r="J312" s="184" t="n">
        <f aca="false">ROUND(I312*H312,2)</f>
        <v>0</v>
      </c>
      <c r="K312" s="180" t="s">
        <v>142</v>
      </c>
      <c r="L312" s="23"/>
      <c r="M312" s="185"/>
      <c r="N312" s="186" t="s">
        <v>39</v>
      </c>
      <c r="O312" s="60"/>
      <c r="P312" s="187" t="n">
        <f aca="false">O312*H312</f>
        <v>0</v>
      </c>
      <c r="Q312" s="187" t="n">
        <v>0</v>
      </c>
      <c r="R312" s="187" t="n">
        <f aca="false">Q312*H312</f>
        <v>0</v>
      </c>
      <c r="S312" s="187" t="n">
        <v>0</v>
      </c>
      <c r="T312" s="188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89" t="s">
        <v>217</v>
      </c>
      <c r="AT312" s="189" t="s">
        <v>131</v>
      </c>
      <c r="AU312" s="189" t="s">
        <v>81</v>
      </c>
      <c r="AY312" s="3" t="s">
        <v>129</v>
      </c>
      <c r="BE312" s="190" t="n">
        <f aca="false">IF(N312="základní",J312,0)</f>
        <v>0</v>
      </c>
      <c r="BF312" s="190" t="n">
        <f aca="false">IF(N312="snížená",J312,0)</f>
        <v>0</v>
      </c>
      <c r="BG312" s="190" t="n">
        <f aca="false">IF(N312="zákl. přenesená",J312,0)</f>
        <v>0</v>
      </c>
      <c r="BH312" s="190" t="n">
        <f aca="false">IF(N312="sníž. přenesená",J312,0)</f>
        <v>0</v>
      </c>
      <c r="BI312" s="190" t="n">
        <f aca="false">IF(N312="nulová",J312,0)</f>
        <v>0</v>
      </c>
      <c r="BJ312" s="3" t="s">
        <v>79</v>
      </c>
      <c r="BK312" s="190" t="n">
        <f aca="false">ROUND(I312*H312,2)</f>
        <v>0</v>
      </c>
      <c r="BL312" s="3" t="s">
        <v>217</v>
      </c>
      <c r="BM312" s="189" t="s">
        <v>557</v>
      </c>
    </row>
    <row r="313" s="27" customFormat="true" ht="21.75" hidden="false" customHeight="true" outlineLevel="0" collapsed="false">
      <c r="A313" s="22"/>
      <c r="B313" s="177"/>
      <c r="C313" s="178" t="s">
        <v>558</v>
      </c>
      <c r="D313" s="178" t="s">
        <v>131</v>
      </c>
      <c r="E313" s="179" t="s">
        <v>559</v>
      </c>
      <c r="F313" s="180" t="s">
        <v>560</v>
      </c>
      <c r="G313" s="181" t="s">
        <v>362</v>
      </c>
      <c r="H313" s="210"/>
      <c r="I313" s="183"/>
      <c r="J313" s="184" t="n">
        <f aca="false">ROUND(I313*H313,2)</f>
        <v>0</v>
      </c>
      <c r="K313" s="180" t="s">
        <v>142</v>
      </c>
      <c r="L313" s="23"/>
      <c r="M313" s="185"/>
      <c r="N313" s="186" t="s">
        <v>39</v>
      </c>
      <c r="O313" s="60"/>
      <c r="P313" s="187" t="n">
        <f aca="false">O313*H313</f>
        <v>0</v>
      </c>
      <c r="Q313" s="187" t="n">
        <v>0</v>
      </c>
      <c r="R313" s="187" t="n">
        <f aca="false">Q313*H313</f>
        <v>0</v>
      </c>
      <c r="S313" s="187" t="n">
        <v>0</v>
      </c>
      <c r="T313" s="188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89" t="s">
        <v>217</v>
      </c>
      <c r="AT313" s="189" t="s">
        <v>131</v>
      </c>
      <c r="AU313" s="189" t="s">
        <v>81</v>
      </c>
      <c r="AY313" s="3" t="s">
        <v>129</v>
      </c>
      <c r="BE313" s="190" t="n">
        <f aca="false">IF(N313="základní",J313,0)</f>
        <v>0</v>
      </c>
      <c r="BF313" s="190" t="n">
        <f aca="false">IF(N313="snížená",J313,0)</f>
        <v>0</v>
      </c>
      <c r="BG313" s="190" t="n">
        <f aca="false">IF(N313="zákl. přenesená",J313,0)</f>
        <v>0</v>
      </c>
      <c r="BH313" s="190" t="n">
        <f aca="false">IF(N313="sníž. přenesená",J313,0)</f>
        <v>0</v>
      </c>
      <c r="BI313" s="190" t="n">
        <f aca="false">IF(N313="nulová",J313,0)</f>
        <v>0</v>
      </c>
      <c r="BJ313" s="3" t="s">
        <v>79</v>
      </c>
      <c r="BK313" s="190" t="n">
        <f aca="false">ROUND(I313*H313,2)</f>
        <v>0</v>
      </c>
      <c r="BL313" s="3" t="s">
        <v>217</v>
      </c>
      <c r="BM313" s="189" t="s">
        <v>561</v>
      </c>
    </row>
    <row r="314" s="163" customFormat="true" ht="22.8" hidden="false" customHeight="true" outlineLevel="0" collapsed="false">
      <c r="B314" s="164"/>
      <c r="D314" s="165" t="s">
        <v>73</v>
      </c>
      <c r="E314" s="175" t="s">
        <v>562</v>
      </c>
      <c r="F314" s="175" t="s">
        <v>563</v>
      </c>
      <c r="I314" s="167"/>
      <c r="J314" s="176" t="n">
        <f aca="false">BK314</f>
        <v>0</v>
      </c>
      <c r="L314" s="164"/>
      <c r="M314" s="169"/>
      <c r="N314" s="170"/>
      <c r="O314" s="170"/>
      <c r="P314" s="171" t="n">
        <f aca="false">SUM(P315:P338)</f>
        <v>0</v>
      </c>
      <c r="Q314" s="170"/>
      <c r="R314" s="171" t="n">
        <f aca="false">SUM(R315:R338)</f>
        <v>0.02663</v>
      </c>
      <c r="S314" s="170"/>
      <c r="T314" s="172" t="n">
        <f aca="false">SUM(T315:T338)</f>
        <v>0</v>
      </c>
      <c r="AR314" s="165" t="s">
        <v>81</v>
      </c>
      <c r="AT314" s="173" t="s">
        <v>73</v>
      </c>
      <c r="AU314" s="173" t="s">
        <v>79</v>
      </c>
      <c r="AY314" s="165" t="s">
        <v>129</v>
      </c>
      <c r="BK314" s="174" t="n">
        <f aca="false">SUM(BK315:BK338)</f>
        <v>0</v>
      </c>
    </row>
    <row r="315" s="27" customFormat="true" ht="21.75" hidden="false" customHeight="true" outlineLevel="0" collapsed="false">
      <c r="A315" s="22"/>
      <c r="B315" s="177"/>
      <c r="C315" s="178" t="s">
        <v>564</v>
      </c>
      <c r="D315" s="178" t="s">
        <v>131</v>
      </c>
      <c r="E315" s="179" t="s">
        <v>565</v>
      </c>
      <c r="F315" s="180" t="s">
        <v>566</v>
      </c>
      <c r="G315" s="181" t="s">
        <v>150</v>
      </c>
      <c r="H315" s="182" t="n">
        <v>10</v>
      </c>
      <c r="I315" s="183"/>
      <c r="J315" s="184" t="n">
        <f aca="false">ROUND(I315*H315,2)</f>
        <v>0</v>
      </c>
      <c r="K315" s="180" t="s">
        <v>142</v>
      </c>
      <c r="L315" s="23"/>
      <c r="M315" s="185"/>
      <c r="N315" s="186" t="s">
        <v>39</v>
      </c>
      <c r="O315" s="60"/>
      <c r="P315" s="187" t="n">
        <f aca="false">O315*H315</f>
        <v>0</v>
      </c>
      <c r="Q315" s="187" t="n">
        <v>0</v>
      </c>
      <c r="R315" s="187" t="n">
        <f aca="false">Q315*H315</f>
        <v>0</v>
      </c>
      <c r="S315" s="187" t="n">
        <v>0</v>
      </c>
      <c r="T315" s="188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89" t="s">
        <v>217</v>
      </c>
      <c r="AT315" s="189" t="s">
        <v>131</v>
      </c>
      <c r="AU315" s="189" t="s">
        <v>81</v>
      </c>
      <c r="AY315" s="3" t="s">
        <v>129</v>
      </c>
      <c r="BE315" s="190" t="n">
        <f aca="false">IF(N315="základní",J315,0)</f>
        <v>0</v>
      </c>
      <c r="BF315" s="190" t="n">
        <f aca="false">IF(N315="snížená",J315,0)</f>
        <v>0</v>
      </c>
      <c r="BG315" s="190" t="n">
        <f aca="false">IF(N315="zákl. přenesená",J315,0)</f>
        <v>0</v>
      </c>
      <c r="BH315" s="190" t="n">
        <f aca="false">IF(N315="sníž. přenesená",J315,0)</f>
        <v>0</v>
      </c>
      <c r="BI315" s="190" t="n">
        <f aca="false">IF(N315="nulová",J315,0)</f>
        <v>0</v>
      </c>
      <c r="BJ315" s="3" t="s">
        <v>79</v>
      </c>
      <c r="BK315" s="190" t="n">
        <f aca="false">ROUND(I315*H315,2)</f>
        <v>0</v>
      </c>
      <c r="BL315" s="3" t="s">
        <v>217</v>
      </c>
      <c r="BM315" s="189" t="s">
        <v>567</v>
      </c>
    </row>
    <row r="316" s="27" customFormat="true" ht="16.5" hidden="false" customHeight="true" outlineLevel="0" collapsed="false">
      <c r="A316" s="22"/>
      <c r="B316" s="177"/>
      <c r="C316" s="213" t="s">
        <v>568</v>
      </c>
      <c r="D316" s="213" t="s">
        <v>569</v>
      </c>
      <c r="E316" s="214" t="s">
        <v>570</v>
      </c>
      <c r="F316" s="215" t="s">
        <v>571</v>
      </c>
      <c r="G316" s="216" t="s">
        <v>150</v>
      </c>
      <c r="H316" s="217" t="n">
        <v>10</v>
      </c>
      <c r="I316" s="218"/>
      <c r="J316" s="219" t="n">
        <f aca="false">ROUND(I316*H316,2)</f>
        <v>0</v>
      </c>
      <c r="K316" s="215" t="s">
        <v>142</v>
      </c>
      <c r="L316" s="220"/>
      <c r="M316" s="221"/>
      <c r="N316" s="222" t="s">
        <v>39</v>
      </c>
      <c r="O316" s="60"/>
      <c r="P316" s="187" t="n">
        <f aca="false">O316*H316</f>
        <v>0</v>
      </c>
      <c r="Q316" s="187" t="n">
        <v>7E-005</v>
      </c>
      <c r="R316" s="187" t="n">
        <f aca="false">Q316*H316</f>
        <v>0.0007</v>
      </c>
      <c r="S316" s="187" t="n">
        <v>0</v>
      </c>
      <c r="T316" s="188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89" t="s">
        <v>285</v>
      </c>
      <c r="AT316" s="189" t="s">
        <v>569</v>
      </c>
      <c r="AU316" s="189" t="s">
        <v>81</v>
      </c>
      <c r="AY316" s="3" t="s">
        <v>129</v>
      </c>
      <c r="BE316" s="190" t="n">
        <f aca="false">IF(N316="základní",J316,0)</f>
        <v>0</v>
      </c>
      <c r="BF316" s="190" t="n">
        <f aca="false">IF(N316="snížená",J316,0)</f>
        <v>0</v>
      </c>
      <c r="BG316" s="190" t="n">
        <f aca="false">IF(N316="zákl. přenesená",J316,0)</f>
        <v>0</v>
      </c>
      <c r="BH316" s="190" t="n">
        <f aca="false">IF(N316="sníž. přenesená",J316,0)</f>
        <v>0</v>
      </c>
      <c r="BI316" s="190" t="n">
        <f aca="false">IF(N316="nulová",J316,0)</f>
        <v>0</v>
      </c>
      <c r="BJ316" s="3" t="s">
        <v>79</v>
      </c>
      <c r="BK316" s="190" t="n">
        <f aca="false">ROUND(I316*H316,2)</f>
        <v>0</v>
      </c>
      <c r="BL316" s="3" t="s">
        <v>217</v>
      </c>
      <c r="BM316" s="189" t="s">
        <v>572</v>
      </c>
    </row>
    <row r="317" s="27" customFormat="true" ht="16.5" hidden="false" customHeight="true" outlineLevel="0" collapsed="false">
      <c r="A317" s="22"/>
      <c r="B317" s="177"/>
      <c r="C317" s="178" t="s">
        <v>573</v>
      </c>
      <c r="D317" s="178" t="s">
        <v>131</v>
      </c>
      <c r="E317" s="179" t="s">
        <v>574</v>
      </c>
      <c r="F317" s="180" t="s">
        <v>575</v>
      </c>
      <c r="G317" s="181" t="s">
        <v>243</v>
      </c>
      <c r="H317" s="182" t="n">
        <v>12</v>
      </c>
      <c r="I317" s="183"/>
      <c r="J317" s="184" t="n">
        <f aca="false">ROUND(I317*H317,2)</f>
        <v>0</v>
      </c>
      <c r="K317" s="180" t="s">
        <v>142</v>
      </c>
      <c r="L317" s="23"/>
      <c r="M317" s="185"/>
      <c r="N317" s="186" t="s">
        <v>39</v>
      </c>
      <c r="O317" s="60"/>
      <c r="P317" s="187" t="n">
        <f aca="false">O317*H317</f>
        <v>0</v>
      </c>
      <c r="Q317" s="187" t="n">
        <v>0</v>
      </c>
      <c r="R317" s="187" t="n">
        <f aca="false">Q317*H317</f>
        <v>0</v>
      </c>
      <c r="S317" s="187" t="n">
        <v>0</v>
      </c>
      <c r="T317" s="188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89" t="s">
        <v>217</v>
      </c>
      <c r="AT317" s="189" t="s">
        <v>131</v>
      </c>
      <c r="AU317" s="189" t="s">
        <v>81</v>
      </c>
      <c r="AY317" s="3" t="s">
        <v>129</v>
      </c>
      <c r="BE317" s="190" t="n">
        <f aca="false">IF(N317="základní",J317,0)</f>
        <v>0</v>
      </c>
      <c r="BF317" s="190" t="n">
        <f aca="false">IF(N317="snížená",J317,0)</f>
        <v>0</v>
      </c>
      <c r="BG317" s="190" t="n">
        <f aca="false">IF(N317="zákl. přenesená",J317,0)</f>
        <v>0</v>
      </c>
      <c r="BH317" s="190" t="n">
        <f aca="false">IF(N317="sníž. přenesená",J317,0)</f>
        <v>0</v>
      </c>
      <c r="BI317" s="190" t="n">
        <f aca="false">IF(N317="nulová",J317,0)</f>
        <v>0</v>
      </c>
      <c r="BJ317" s="3" t="s">
        <v>79</v>
      </c>
      <c r="BK317" s="190" t="n">
        <f aca="false">ROUND(I317*H317,2)</f>
        <v>0</v>
      </c>
      <c r="BL317" s="3" t="s">
        <v>217</v>
      </c>
      <c r="BM317" s="189" t="s">
        <v>576</v>
      </c>
    </row>
    <row r="318" s="27" customFormat="true" ht="16.5" hidden="false" customHeight="true" outlineLevel="0" collapsed="false">
      <c r="A318" s="22"/>
      <c r="B318" s="177"/>
      <c r="C318" s="213" t="s">
        <v>577</v>
      </c>
      <c r="D318" s="213" t="s">
        <v>569</v>
      </c>
      <c r="E318" s="214" t="s">
        <v>578</v>
      </c>
      <c r="F318" s="215" t="s">
        <v>579</v>
      </c>
      <c r="G318" s="216" t="s">
        <v>243</v>
      </c>
      <c r="H318" s="217" t="n">
        <v>6</v>
      </c>
      <c r="I318" s="218"/>
      <c r="J318" s="219" t="n">
        <f aca="false">ROUND(I318*H318,2)</f>
        <v>0</v>
      </c>
      <c r="K318" s="215" t="s">
        <v>142</v>
      </c>
      <c r="L318" s="220"/>
      <c r="M318" s="221"/>
      <c r="N318" s="222" t="s">
        <v>39</v>
      </c>
      <c r="O318" s="60"/>
      <c r="P318" s="187" t="n">
        <f aca="false">O318*H318</f>
        <v>0</v>
      </c>
      <c r="Q318" s="187" t="n">
        <v>3E-005</v>
      </c>
      <c r="R318" s="187" t="n">
        <f aca="false">Q318*H318</f>
        <v>0.00018</v>
      </c>
      <c r="S318" s="187" t="n">
        <v>0</v>
      </c>
      <c r="T318" s="188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89" t="s">
        <v>285</v>
      </c>
      <c r="AT318" s="189" t="s">
        <v>569</v>
      </c>
      <c r="AU318" s="189" t="s">
        <v>81</v>
      </c>
      <c r="AY318" s="3" t="s">
        <v>129</v>
      </c>
      <c r="BE318" s="190" t="n">
        <f aca="false">IF(N318="základní",J318,0)</f>
        <v>0</v>
      </c>
      <c r="BF318" s="190" t="n">
        <f aca="false">IF(N318="snížená",J318,0)</f>
        <v>0</v>
      </c>
      <c r="BG318" s="190" t="n">
        <f aca="false">IF(N318="zákl. přenesená",J318,0)</f>
        <v>0</v>
      </c>
      <c r="BH318" s="190" t="n">
        <f aca="false">IF(N318="sníž. přenesená",J318,0)</f>
        <v>0</v>
      </c>
      <c r="BI318" s="190" t="n">
        <f aca="false">IF(N318="nulová",J318,0)</f>
        <v>0</v>
      </c>
      <c r="BJ318" s="3" t="s">
        <v>79</v>
      </c>
      <c r="BK318" s="190" t="n">
        <f aca="false">ROUND(I318*H318,2)</f>
        <v>0</v>
      </c>
      <c r="BL318" s="3" t="s">
        <v>217</v>
      </c>
      <c r="BM318" s="189" t="s">
        <v>580</v>
      </c>
    </row>
    <row r="319" s="27" customFormat="true" ht="21.75" hidden="false" customHeight="true" outlineLevel="0" collapsed="false">
      <c r="A319" s="22"/>
      <c r="B319" s="177"/>
      <c r="C319" s="213" t="s">
        <v>581</v>
      </c>
      <c r="D319" s="213" t="s">
        <v>569</v>
      </c>
      <c r="E319" s="214" t="s">
        <v>582</v>
      </c>
      <c r="F319" s="215" t="s">
        <v>583</v>
      </c>
      <c r="G319" s="216" t="s">
        <v>243</v>
      </c>
      <c r="H319" s="217" t="n">
        <v>4</v>
      </c>
      <c r="I319" s="218"/>
      <c r="J319" s="219" t="n">
        <f aca="false">ROUND(I319*H319,2)</f>
        <v>0</v>
      </c>
      <c r="K319" s="215" t="s">
        <v>142</v>
      </c>
      <c r="L319" s="220"/>
      <c r="M319" s="221"/>
      <c r="N319" s="222" t="s">
        <v>39</v>
      </c>
      <c r="O319" s="60"/>
      <c r="P319" s="187" t="n">
        <f aca="false">O319*H319</f>
        <v>0</v>
      </c>
      <c r="Q319" s="187" t="n">
        <v>0.00014</v>
      </c>
      <c r="R319" s="187" t="n">
        <f aca="false">Q319*H319</f>
        <v>0.00056</v>
      </c>
      <c r="S319" s="187" t="n">
        <v>0</v>
      </c>
      <c r="T319" s="188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89" t="s">
        <v>285</v>
      </c>
      <c r="AT319" s="189" t="s">
        <v>569</v>
      </c>
      <c r="AU319" s="189" t="s">
        <v>81</v>
      </c>
      <c r="AY319" s="3" t="s">
        <v>129</v>
      </c>
      <c r="BE319" s="190" t="n">
        <f aca="false">IF(N319="základní",J319,0)</f>
        <v>0</v>
      </c>
      <c r="BF319" s="190" t="n">
        <f aca="false">IF(N319="snížená",J319,0)</f>
        <v>0</v>
      </c>
      <c r="BG319" s="190" t="n">
        <f aca="false">IF(N319="zákl. přenesená",J319,0)</f>
        <v>0</v>
      </c>
      <c r="BH319" s="190" t="n">
        <f aca="false">IF(N319="sníž. přenesená",J319,0)</f>
        <v>0</v>
      </c>
      <c r="BI319" s="190" t="n">
        <f aca="false">IF(N319="nulová",J319,0)</f>
        <v>0</v>
      </c>
      <c r="BJ319" s="3" t="s">
        <v>79</v>
      </c>
      <c r="BK319" s="190" t="n">
        <f aca="false">ROUND(I319*H319,2)</f>
        <v>0</v>
      </c>
      <c r="BL319" s="3" t="s">
        <v>217</v>
      </c>
      <c r="BM319" s="189" t="s">
        <v>584</v>
      </c>
    </row>
    <row r="320" s="27" customFormat="true" ht="33" hidden="false" customHeight="true" outlineLevel="0" collapsed="false">
      <c r="A320" s="22"/>
      <c r="B320" s="177"/>
      <c r="C320" s="213" t="s">
        <v>585</v>
      </c>
      <c r="D320" s="213" t="s">
        <v>569</v>
      </c>
      <c r="E320" s="214" t="s">
        <v>586</v>
      </c>
      <c r="F320" s="215" t="s">
        <v>587</v>
      </c>
      <c r="G320" s="216" t="s">
        <v>243</v>
      </c>
      <c r="H320" s="217" t="n">
        <v>2</v>
      </c>
      <c r="I320" s="218"/>
      <c r="J320" s="219" t="n">
        <f aca="false">ROUND(I320*H320,2)</f>
        <v>0</v>
      </c>
      <c r="K320" s="215" t="s">
        <v>142</v>
      </c>
      <c r="L320" s="220"/>
      <c r="M320" s="221"/>
      <c r="N320" s="222" t="s">
        <v>39</v>
      </c>
      <c r="O320" s="60"/>
      <c r="P320" s="187" t="n">
        <f aca="false">O320*H320</f>
        <v>0</v>
      </c>
      <c r="Q320" s="187" t="n">
        <v>0.00019</v>
      </c>
      <c r="R320" s="187" t="n">
        <f aca="false">Q320*H320</f>
        <v>0.00038</v>
      </c>
      <c r="S320" s="187" t="n">
        <v>0</v>
      </c>
      <c r="T320" s="188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89" t="s">
        <v>285</v>
      </c>
      <c r="AT320" s="189" t="s">
        <v>569</v>
      </c>
      <c r="AU320" s="189" t="s">
        <v>81</v>
      </c>
      <c r="AY320" s="3" t="s">
        <v>129</v>
      </c>
      <c r="BE320" s="190" t="n">
        <f aca="false">IF(N320="základní",J320,0)</f>
        <v>0</v>
      </c>
      <c r="BF320" s="190" t="n">
        <f aca="false">IF(N320="snížená",J320,0)</f>
        <v>0</v>
      </c>
      <c r="BG320" s="190" t="n">
        <f aca="false">IF(N320="zákl. přenesená",J320,0)</f>
        <v>0</v>
      </c>
      <c r="BH320" s="190" t="n">
        <f aca="false">IF(N320="sníž. přenesená",J320,0)</f>
        <v>0</v>
      </c>
      <c r="BI320" s="190" t="n">
        <f aca="false">IF(N320="nulová",J320,0)</f>
        <v>0</v>
      </c>
      <c r="BJ320" s="3" t="s">
        <v>79</v>
      </c>
      <c r="BK320" s="190" t="n">
        <f aca="false">ROUND(I320*H320,2)</f>
        <v>0</v>
      </c>
      <c r="BL320" s="3" t="s">
        <v>217</v>
      </c>
      <c r="BM320" s="189" t="s">
        <v>588</v>
      </c>
    </row>
    <row r="321" s="27" customFormat="true" ht="21.75" hidden="false" customHeight="true" outlineLevel="0" collapsed="false">
      <c r="A321" s="22"/>
      <c r="B321" s="177"/>
      <c r="C321" s="178" t="s">
        <v>589</v>
      </c>
      <c r="D321" s="178" t="s">
        <v>131</v>
      </c>
      <c r="E321" s="179" t="s">
        <v>590</v>
      </c>
      <c r="F321" s="180" t="s">
        <v>591</v>
      </c>
      <c r="G321" s="181" t="s">
        <v>150</v>
      </c>
      <c r="H321" s="182" t="n">
        <v>5</v>
      </c>
      <c r="I321" s="183"/>
      <c r="J321" s="184" t="n">
        <f aca="false">ROUND(I321*H321,2)</f>
        <v>0</v>
      </c>
      <c r="K321" s="180" t="s">
        <v>142</v>
      </c>
      <c r="L321" s="23"/>
      <c r="M321" s="185"/>
      <c r="N321" s="186" t="s">
        <v>39</v>
      </c>
      <c r="O321" s="60"/>
      <c r="P321" s="187" t="n">
        <f aca="false">O321*H321</f>
        <v>0</v>
      </c>
      <c r="Q321" s="187" t="n">
        <v>0</v>
      </c>
      <c r="R321" s="187" t="n">
        <f aca="false">Q321*H321</f>
        <v>0</v>
      </c>
      <c r="S321" s="187" t="n">
        <v>0</v>
      </c>
      <c r="T321" s="188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89" t="s">
        <v>217</v>
      </c>
      <c r="AT321" s="189" t="s">
        <v>131</v>
      </c>
      <c r="AU321" s="189" t="s">
        <v>81</v>
      </c>
      <c r="AY321" s="3" t="s">
        <v>129</v>
      </c>
      <c r="BE321" s="190" t="n">
        <f aca="false">IF(N321="základní",J321,0)</f>
        <v>0</v>
      </c>
      <c r="BF321" s="190" t="n">
        <f aca="false">IF(N321="snížená",J321,0)</f>
        <v>0</v>
      </c>
      <c r="BG321" s="190" t="n">
        <f aca="false">IF(N321="zákl. přenesená",J321,0)</f>
        <v>0</v>
      </c>
      <c r="BH321" s="190" t="n">
        <f aca="false">IF(N321="sníž. přenesená",J321,0)</f>
        <v>0</v>
      </c>
      <c r="BI321" s="190" t="n">
        <f aca="false">IF(N321="nulová",J321,0)</f>
        <v>0</v>
      </c>
      <c r="BJ321" s="3" t="s">
        <v>79</v>
      </c>
      <c r="BK321" s="190" t="n">
        <f aca="false">ROUND(I321*H321,2)</f>
        <v>0</v>
      </c>
      <c r="BL321" s="3" t="s">
        <v>217</v>
      </c>
      <c r="BM321" s="189" t="s">
        <v>592</v>
      </c>
    </row>
    <row r="322" s="27" customFormat="true" ht="16.5" hidden="false" customHeight="true" outlineLevel="0" collapsed="false">
      <c r="A322" s="22"/>
      <c r="B322" s="177"/>
      <c r="C322" s="213" t="s">
        <v>593</v>
      </c>
      <c r="D322" s="213" t="s">
        <v>569</v>
      </c>
      <c r="E322" s="214" t="s">
        <v>594</v>
      </c>
      <c r="F322" s="215" t="s">
        <v>595</v>
      </c>
      <c r="G322" s="216" t="s">
        <v>150</v>
      </c>
      <c r="H322" s="217" t="n">
        <v>5</v>
      </c>
      <c r="I322" s="218"/>
      <c r="J322" s="219" t="n">
        <f aca="false">ROUND(I322*H322,2)</f>
        <v>0</v>
      </c>
      <c r="K322" s="215" t="s">
        <v>142</v>
      </c>
      <c r="L322" s="220"/>
      <c r="M322" s="221"/>
      <c r="N322" s="222" t="s">
        <v>39</v>
      </c>
      <c r="O322" s="60"/>
      <c r="P322" s="187" t="n">
        <f aca="false">O322*H322</f>
        <v>0</v>
      </c>
      <c r="Q322" s="187" t="n">
        <v>4E-005</v>
      </c>
      <c r="R322" s="187" t="n">
        <f aca="false">Q322*H322</f>
        <v>0.0002</v>
      </c>
      <c r="S322" s="187" t="n">
        <v>0</v>
      </c>
      <c r="T322" s="188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89" t="s">
        <v>285</v>
      </c>
      <c r="AT322" s="189" t="s">
        <v>569</v>
      </c>
      <c r="AU322" s="189" t="s">
        <v>81</v>
      </c>
      <c r="AY322" s="3" t="s">
        <v>129</v>
      </c>
      <c r="BE322" s="190" t="n">
        <f aca="false">IF(N322="základní",J322,0)</f>
        <v>0</v>
      </c>
      <c r="BF322" s="190" t="n">
        <f aca="false">IF(N322="snížená",J322,0)</f>
        <v>0</v>
      </c>
      <c r="BG322" s="190" t="n">
        <f aca="false">IF(N322="zákl. přenesená",J322,0)</f>
        <v>0</v>
      </c>
      <c r="BH322" s="190" t="n">
        <f aca="false">IF(N322="sníž. přenesená",J322,0)</f>
        <v>0</v>
      </c>
      <c r="BI322" s="190" t="n">
        <f aca="false">IF(N322="nulová",J322,0)</f>
        <v>0</v>
      </c>
      <c r="BJ322" s="3" t="s">
        <v>79</v>
      </c>
      <c r="BK322" s="190" t="n">
        <f aca="false">ROUND(I322*H322,2)</f>
        <v>0</v>
      </c>
      <c r="BL322" s="3" t="s">
        <v>217</v>
      </c>
      <c r="BM322" s="189" t="s">
        <v>596</v>
      </c>
    </row>
    <row r="323" s="27" customFormat="true" ht="21.75" hidden="false" customHeight="true" outlineLevel="0" collapsed="false">
      <c r="A323" s="22"/>
      <c r="B323" s="177"/>
      <c r="C323" s="178" t="s">
        <v>597</v>
      </c>
      <c r="D323" s="178" t="s">
        <v>131</v>
      </c>
      <c r="E323" s="179" t="s">
        <v>598</v>
      </c>
      <c r="F323" s="180" t="s">
        <v>599</v>
      </c>
      <c r="G323" s="181" t="s">
        <v>150</v>
      </c>
      <c r="H323" s="182" t="n">
        <v>160</v>
      </c>
      <c r="I323" s="183"/>
      <c r="J323" s="184" t="n">
        <f aca="false">ROUND(I323*H323,2)</f>
        <v>0</v>
      </c>
      <c r="K323" s="180" t="s">
        <v>142</v>
      </c>
      <c r="L323" s="23"/>
      <c r="M323" s="185"/>
      <c r="N323" s="186" t="s">
        <v>39</v>
      </c>
      <c r="O323" s="60"/>
      <c r="P323" s="187" t="n">
        <f aca="false">O323*H323</f>
        <v>0</v>
      </c>
      <c r="Q323" s="187" t="n">
        <v>0</v>
      </c>
      <c r="R323" s="187" t="n">
        <f aca="false">Q323*H323</f>
        <v>0</v>
      </c>
      <c r="S323" s="187" t="n">
        <v>0</v>
      </c>
      <c r="T323" s="188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89" t="s">
        <v>217</v>
      </c>
      <c r="AT323" s="189" t="s">
        <v>131</v>
      </c>
      <c r="AU323" s="189" t="s">
        <v>81</v>
      </c>
      <c r="AY323" s="3" t="s">
        <v>129</v>
      </c>
      <c r="BE323" s="190" t="n">
        <f aca="false">IF(N323="základní",J323,0)</f>
        <v>0</v>
      </c>
      <c r="BF323" s="190" t="n">
        <f aca="false">IF(N323="snížená",J323,0)</f>
        <v>0</v>
      </c>
      <c r="BG323" s="190" t="n">
        <f aca="false">IF(N323="zákl. přenesená",J323,0)</f>
        <v>0</v>
      </c>
      <c r="BH323" s="190" t="n">
        <f aca="false">IF(N323="sníž. přenesená",J323,0)</f>
        <v>0</v>
      </c>
      <c r="BI323" s="190" t="n">
        <f aca="false">IF(N323="nulová",J323,0)</f>
        <v>0</v>
      </c>
      <c r="BJ323" s="3" t="s">
        <v>79</v>
      </c>
      <c r="BK323" s="190" t="n">
        <f aca="false">ROUND(I323*H323,2)</f>
        <v>0</v>
      </c>
      <c r="BL323" s="3" t="s">
        <v>217</v>
      </c>
      <c r="BM323" s="189" t="s">
        <v>600</v>
      </c>
    </row>
    <row r="324" s="27" customFormat="true" ht="16.5" hidden="false" customHeight="true" outlineLevel="0" collapsed="false">
      <c r="A324" s="22"/>
      <c r="B324" s="177"/>
      <c r="C324" s="223" t="s">
        <v>601</v>
      </c>
      <c r="D324" s="213" t="s">
        <v>569</v>
      </c>
      <c r="E324" s="214" t="s">
        <v>602</v>
      </c>
      <c r="F324" s="215" t="s">
        <v>603</v>
      </c>
      <c r="G324" s="216" t="s">
        <v>150</v>
      </c>
      <c r="H324" s="217" t="n">
        <v>70</v>
      </c>
      <c r="I324" s="218"/>
      <c r="J324" s="219" t="n">
        <f aca="false">ROUND(I324*H324,2)</f>
        <v>0</v>
      </c>
      <c r="K324" s="215" t="s">
        <v>142</v>
      </c>
      <c r="L324" s="220"/>
      <c r="M324" s="221"/>
      <c r="N324" s="222" t="s">
        <v>39</v>
      </c>
      <c r="O324" s="60"/>
      <c r="P324" s="187" t="n">
        <f aca="false">O324*H324</f>
        <v>0</v>
      </c>
      <c r="Q324" s="187" t="n">
        <v>0.00012</v>
      </c>
      <c r="R324" s="187" t="n">
        <f aca="false">Q324*H324</f>
        <v>0.0084</v>
      </c>
      <c r="S324" s="187" t="n">
        <v>0</v>
      </c>
      <c r="T324" s="188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89" t="s">
        <v>285</v>
      </c>
      <c r="AT324" s="189" t="s">
        <v>569</v>
      </c>
      <c r="AU324" s="189" t="s">
        <v>81</v>
      </c>
      <c r="AY324" s="3" t="s">
        <v>129</v>
      </c>
      <c r="BE324" s="190" t="n">
        <f aca="false">IF(N324="základní",J324,0)</f>
        <v>0</v>
      </c>
      <c r="BF324" s="190" t="n">
        <f aca="false">IF(N324="snížená",J324,0)</f>
        <v>0</v>
      </c>
      <c r="BG324" s="190" t="n">
        <f aca="false">IF(N324="zákl. přenesená",J324,0)</f>
        <v>0</v>
      </c>
      <c r="BH324" s="190" t="n">
        <f aca="false">IF(N324="sníž. přenesená",J324,0)</f>
        <v>0</v>
      </c>
      <c r="BI324" s="190" t="n">
        <f aca="false">IF(N324="nulová",J324,0)</f>
        <v>0</v>
      </c>
      <c r="BJ324" s="3" t="s">
        <v>79</v>
      </c>
      <c r="BK324" s="190" t="n">
        <f aca="false">ROUND(I324*H324,2)</f>
        <v>0</v>
      </c>
      <c r="BL324" s="3" t="s">
        <v>217</v>
      </c>
      <c r="BM324" s="189" t="s">
        <v>604</v>
      </c>
    </row>
    <row r="325" s="27" customFormat="true" ht="16.5" hidden="false" customHeight="true" outlineLevel="0" collapsed="false">
      <c r="A325" s="22"/>
      <c r="B325" s="177"/>
      <c r="C325" s="223" t="s">
        <v>605</v>
      </c>
      <c r="D325" s="213" t="s">
        <v>569</v>
      </c>
      <c r="E325" s="214" t="s">
        <v>606</v>
      </c>
      <c r="F325" s="215" t="s">
        <v>607</v>
      </c>
      <c r="G325" s="216" t="s">
        <v>150</v>
      </c>
      <c r="H325" s="217" t="n">
        <v>90</v>
      </c>
      <c r="I325" s="218"/>
      <c r="J325" s="219" t="n">
        <f aca="false">ROUND(I325*H325,2)</f>
        <v>0</v>
      </c>
      <c r="K325" s="215" t="s">
        <v>142</v>
      </c>
      <c r="L325" s="220"/>
      <c r="M325" s="221"/>
      <c r="N325" s="222" t="s">
        <v>39</v>
      </c>
      <c r="O325" s="60"/>
      <c r="P325" s="187" t="n">
        <f aca="false">O325*H325</f>
        <v>0</v>
      </c>
      <c r="Q325" s="187" t="n">
        <v>0.00017</v>
      </c>
      <c r="R325" s="187" t="n">
        <f aca="false">Q325*H325</f>
        <v>0.0153</v>
      </c>
      <c r="S325" s="187" t="n">
        <v>0</v>
      </c>
      <c r="T325" s="188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89" t="s">
        <v>285</v>
      </c>
      <c r="AT325" s="189" t="s">
        <v>569</v>
      </c>
      <c r="AU325" s="189" t="s">
        <v>81</v>
      </c>
      <c r="AY325" s="3" t="s">
        <v>129</v>
      </c>
      <c r="BE325" s="190" t="n">
        <f aca="false">IF(N325="základní",J325,0)</f>
        <v>0</v>
      </c>
      <c r="BF325" s="190" t="n">
        <f aca="false">IF(N325="snížená",J325,0)</f>
        <v>0</v>
      </c>
      <c r="BG325" s="190" t="n">
        <f aca="false">IF(N325="zákl. přenesená",J325,0)</f>
        <v>0</v>
      </c>
      <c r="BH325" s="190" t="n">
        <f aca="false">IF(N325="sníž. přenesená",J325,0)</f>
        <v>0</v>
      </c>
      <c r="BI325" s="190" t="n">
        <f aca="false">IF(N325="nulová",J325,0)</f>
        <v>0</v>
      </c>
      <c r="BJ325" s="3" t="s">
        <v>79</v>
      </c>
      <c r="BK325" s="190" t="n">
        <f aca="false">ROUND(I325*H325,2)</f>
        <v>0</v>
      </c>
      <c r="BL325" s="3" t="s">
        <v>217</v>
      </c>
      <c r="BM325" s="189" t="s">
        <v>608</v>
      </c>
    </row>
    <row r="326" s="27" customFormat="true" ht="21.75" hidden="false" customHeight="true" outlineLevel="0" collapsed="false">
      <c r="A326" s="22"/>
      <c r="B326" s="177"/>
      <c r="C326" s="224" t="s">
        <v>609</v>
      </c>
      <c r="D326" s="178" t="s">
        <v>131</v>
      </c>
      <c r="E326" s="179" t="s">
        <v>610</v>
      </c>
      <c r="F326" s="180" t="s">
        <v>611</v>
      </c>
      <c r="G326" s="181" t="s">
        <v>243</v>
      </c>
      <c r="H326" s="182" t="n">
        <v>45</v>
      </c>
      <c r="I326" s="183"/>
      <c r="J326" s="184" t="n">
        <f aca="false">ROUND(I326*H326,2)</f>
        <v>0</v>
      </c>
      <c r="K326" s="180" t="s">
        <v>142</v>
      </c>
      <c r="L326" s="23"/>
      <c r="M326" s="185"/>
      <c r="N326" s="186" t="s">
        <v>39</v>
      </c>
      <c r="O326" s="60"/>
      <c r="P326" s="187" t="n">
        <f aca="false">O326*H326</f>
        <v>0</v>
      </c>
      <c r="Q326" s="187" t="n">
        <v>0</v>
      </c>
      <c r="R326" s="187" t="n">
        <f aca="false">Q326*H326</f>
        <v>0</v>
      </c>
      <c r="S326" s="187" t="n">
        <v>0</v>
      </c>
      <c r="T326" s="188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89" t="s">
        <v>217</v>
      </c>
      <c r="AT326" s="189" t="s">
        <v>131</v>
      </c>
      <c r="AU326" s="189" t="s">
        <v>81</v>
      </c>
      <c r="AY326" s="3" t="s">
        <v>129</v>
      </c>
      <c r="BE326" s="190" t="n">
        <f aca="false">IF(N326="základní",J326,0)</f>
        <v>0</v>
      </c>
      <c r="BF326" s="190" t="n">
        <f aca="false">IF(N326="snížená",J326,0)</f>
        <v>0</v>
      </c>
      <c r="BG326" s="190" t="n">
        <f aca="false">IF(N326="zákl. přenesená",J326,0)</f>
        <v>0</v>
      </c>
      <c r="BH326" s="190" t="n">
        <f aca="false">IF(N326="sníž. přenesená",J326,0)</f>
        <v>0</v>
      </c>
      <c r="BI326" s="190" t="n">
        <f aca="false">IF(N326="nulová",J326,0)</f>
        <v>0</v>
      </c>
      <c r="BJ326" s="3" t="s">
        <v>79</v>
      </c>
      <c r="BK326" s="190" t="n">
        <f aca="false">ROUND(I326*H326,2)</f>
        <v>0</v>
      </c>
      <c r="BL326" s="3" t="s">
        <v>217</v>
      </c>
      <c r="BM326" s="189" t="s">
        <v>612</v>
      </c>
    </row>
    <row r="327" s="27" customFormat="true" ht="21.75" hidden="false" customHeight="true" outlineLevel="0" collapsed="false">
      <c r="A327" s="22"/>
      <c r="B327" s="177"/>
      <c r="C327" s="224" t="s">
        <v>613</v>
      </c>
      <c r="D327" s="178" t="s">
        <v>131</v>
      </c>
      <c r="E327" s="179" t="s">
        <v>614</v>
      </c>
      <c r="F327" s="180" t="s">
        <v>615</v>
      </c>
      <c r="G327" s="181" t="s">
        <v>243</v>
      </c>
      <c r="H327" s="182" t="n">
        <v>4</v>
      </c>
      <c r="I327" s="183"/>
      <c r="J327" s="184" t="n">
        <f aca="false">ROUND(I327*H327,2)</f>
        <v>0</v>
      </c>
      <c r="K327" s="180" t="s">
        <v>142</v>
      </c>
      <c r="L327" s="23"/>
      <c r="M327" s="185"/>
      <c r="N327" s="186" t="s">
        <v>39</v>
      </c>
      <c r="O327" s="60"/>
      <c r="P327" s="187" t="n">
        <f aca="false">O327*H327</f>
        <v>0</v>
      </c>
      <c r="Q327" s="187" t="n">
        <v>0</v>
      </c>
      <c r="R327" s="187" t="n">
        <f aca="false">Q327*H327</f>
        <v>0</v>
      </c>
      <c r="S327" s="187" t="n">
        <v>0</v>
      </c>
      <c r="T327" s="188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89" t="s">
        <v>217</v>
      </c>
      <c r="AT327" s="189" t="s">
        <v>131</v>
      </c>
      <c r="AU327" s="189" t="s">
        <v>81</v>
      </c>
      <c r="AY327" s="3" t="s">
        <v>129</v>
      </c>
      <c r="BE327" s="190" t="n">
        <f aca="false">IF(N327="základní",J327,0)</f>
        <v>0</v>
      </c>
      <c r="BF327" s="190" t="n">
        <f aca="false">IF(N327="snížená",J327,0)</f>
        <v>0</v>
      </c>
      <c r="BG327" s="190" t="n">
        <f aca="false">IF(N327="zákl. přenesená",J327,0)</f>
        <v>0</v>
      </c>
      <c r="BH327" s="190" t="n">
        <f aca="false">IF(N327="sníž. přenesená",J327,0)</f>
        <v>0</v>
      </c>
      <c r="BI327" s="190" t="n">
        <f aca="false">IF(N327="nulová",J327,0)</f>
        <v>0</v>
      </c>
      <c r="BJ327" s="3" t="s">
        <v>79</v>
      </c>
      <c r="BK327" s="190" t="n">
        <f aca="false">ROUND(I327*H327,2)</f>
        <v>0</v>
      </c>
      <c r="BL327" s="3" t="s">
        <v>217</v>
      </c>
      <c r="BM327" s="189" t="s">
        <v>616</v>
      </c>
    </row>
    <row r="328" s="27" customFormat="true" ht="16.5" hidden="false" customHeight="true" outlineLevel="0" collapsed="false">
      <c r="A328" s="22"/>
      <c r="B328" s="177"/>
      <c r="C328" s="223" t="s">
        <v>617</v>
      </c>
      <c r="D328" s="213" t="s">
        <v>569</v>
      </c>
      <c r="E328" s="214" t="s">
        <v>618</v>
      </c>
      <c r="F328" s="215" t="s">
        <v>619</v>
      </c>
      <c r="G328" s="216" t="s">
        <v>243</v>
      </c>
      <c r="H328" s="217" t="n">
        <v>4</v>
      </c>
      <c r="I328" s="218"/>
      <c r="J328" s="219" t="n">
        <f aca="false">ROUND(I328*H328,2)</f>
        <v>0</v>
      </c>
      <c r="K328" s="215" t="s">
        <v>142</v>
      </c>
      <c r="L328" s="220"/>
      <c r="M328" s="221"/>
      <c r="N328" s="222" t="s">
        <v>39</v>
      </c>
      <c r="O328" s="60"/>
      <c r="P328" s="187" t="n">
        <f aca="false">O328*H328</f>
        <v>0</v>
      </c>
      <c r="Q328" s="187" t="n">
        <v>5E-005</v>
      </c>
      <c r="R328" s="187" t="n">
        <f aca="false">Q328*H328</f>
        <v>0.0002</v>
      </c>
      <c r="S328" s="187" t="n">
        <v>0</v>
      </c>
      <c r="T328" s="188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89" t="s">
        <v>285</v>
      </c>
      <c r="AT328" s="189" t="s">
        <v>569</v>
      </c>
      <c r="AU328" s="189" t="s">
        <v>81</v>
      </c>
      <c r="AY328" s="3" t="s">
        <v>129</v>
      </c>
      <c r="BE328" s="190" t="n">
        <f aca="false">IF(N328="základní",J328,0)</f>
        <v>0</v>
      </c>
      <c r="BF328" s="190" t="n">
        <f aca="false">IF(N328="snížená",J328,0)</f>
        <v>0</v>
      </c>
      <c r="BG328" s="190" t="n">
        <f aca="false">IF(N328="zákl. přenesená",J328,0)</f>
        <v>0</v>
      </c>
      <c r="BH328" s="190" t="n">
        <f aca="false">IF(N328="sníž. přenesená",J328,0)</f>
        <v>0</v>
      </c>
      <c r="BI328" s="190" t="n">
        <f aca="false">IF(N328="nulová",J328,0)</f>
        <v>0</v>
      </c>
      <c r="BJ328" s="3" t="s">
        <v>79</v>
      </c>
      <c r="BK328" s="190" t="n">
        <f aca="false">ROUND(I328*H328,2)</f>
        <v>0</v>
      </c>
      <c r="BL328" s="3" t="s">
        <v>217</v>
      </c>
      <c r="BM328" s="189" t="s">
        <v>620</v>
      </c>
    </row>
    <row r="329" s="27" customFormat="true" ht="21.75" hidden="false" customHeight="true" outlineLevel="0" collapsed="false">
      <c r="A329" s="22"/>
      <c r="B329" s="177"/>
      <c r="C329" s="224" t="s">
        <v>621</v>
      </c>
      <c r="D329" s="178" t="s">
        <v>131</v>
      </c>
      <c r="E329" s="179" t="s">
        <v>622</v>
      </c>
      <c r="F329" s="180" t="s">
        <v>623</v>
      </c>
      <c r="G329" s="181" t="s">
        <v>243</v>
      </c>
      <c r="H329" s="182" t="n">
        <v>4</v>
      </c>
      <c r="I329" s="183"/>
      <c r="J329" s="184" t="n">
        <f aca="false">ROUND(I329*H329,2)</f>
        <v>0</v>
      </c>
      <c r="K329" s="180" t="s">
        <v>142</v>
      </c>
      <c r="L329" s="23"/>
      <c r="M329" s="185"/>
      <c r="N329" s="186" t="s">
        <v>39</v>
      </c>
      <c r="O329" s="60"/>
      <c r="P329" s="187" t="n">
        <f aca="false">O329*H329</f>
        <v>0</v>
      </c>
      <c r="Q329" s="187" t="n">
        <v>0</v>
      </c>
      <c r="R329" s="187" t="n">
        <f aca="false">Q329*H329</f>
        <v>0</v>
      </c>
      <c r="S329" s="187" t="n">
        <v>0</v>
      </c>
      <c r="T329" s="188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89" t="s">
        <v>217</v>
      </c>
      <c r="AT329" s="189" t="s">
        <v>131</v>
      </c>
      <c r="AU329" s="189" t="s">
        <v>81</v>
      </c>
      <c r="AY329" s="3" t="s">
        <v>129</v>
      </c>
      <c r="BE329" s="190" t="n">
        <f aca="false">IF(N329="základní",J329,0)</f>
        <v>0</v>
      </c>
      <c r="BF329" s="190" t="n">
        <f aca="false">IF(N329="snížená",J329,0)</f>
        <v>0</v>
      </c>
      <c r="BG329" s="190" t="n">
        <f aca="false">IF(N329="zákl. přenesená",J329,0)</f>
        <v>0</v>
      </c>
      <c r="BH329" s="190" t="n">
        <f aca="false">IF(N329="sníž. přenesená",J329,0)</f>
        <v>0</v>
      </c>
      <c r="BI329" s="190" t="n">
        <f aca="false">IF(N329="nulová",J329,0)</f>
        <v>0</v>
      </c>
      <c r="BJ329" s="3" t="s">
        <v>79</v>
      </c>
      <c r="BK329" s="190" t="n">
        <f aca="false">ROUND(I329*H329,2)</f>
        <v>0</v>
      </c>
      <c r="BL329" s="3" t="s">
        <v>217</v>
      </c>
      <c r="BM329" s="189" t="s">
        <v>624</v>
      </c>
    </row>
    <row r="330" s="27" customFormat="true" ht="16.5" hidden="false" customHeight="true" outlineLevel="0" collapsed="false">
      <c r="A330" s="22"/>
      <c r="B330" s="177"/>
      <c r="C330" s="223" t="s">
        <v>625</v>
      </c>
      <c r="D330" s="213" t="s">
        <v>569</v>
      </c>
      <c r="E330" s="214" t="s">
        <v>626</v>
      </c>
      <c r="F330" s="215" t="s">
        <v>627</v>
      </c>
      <c r="G330" s="216" t="s">
        <v>243</v>
      </c>
      <c r="H330" s="217" t="n">
        <v>4</v>
      </c>
      <c r="I330" s="218"/>
      <c r="J330" s="219" t="n">
        <f aca="false">ROUND(I330*H330,2)</f>
        <v>0</v>
      </c>
      <c r="K330" s="215" t="s">
        <v>142</v>
      </c>
      <c r="L330" s="220"/>
      <c r="M330" s="221"/>
      <c r="N330" s="222" t="s">
        <v>39</v>
      </c>
      <c r="O330" s="60"/>
      <c r="P330" s="187" t="n">
        <f aca="false">O330*H330</f>
        <v>0</v>
      </c>
      <c r="Q330" s="187" t="n">
        <v>6E-005</v>
      </c>
      <c r="R330" s="187" t="n">
        <f aca="false">Q330*H330</f>
        <v>0.00024</v>
      </c>
      <c r="S330" s="187" t="n">
        <v>0</v>
      </c>
      <c r="T330" s="188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89" t="s">
        <v>285</v>
      </c>
      <c r="AT330" s="189" t="s">
        <v>569</v>
      </c>
      <c r="AU330" s="189" t="s">
        <v>81</v>
      </c>
      <c r="AY330" s="3" t="s">
        <v>129</v>
      </c>
      <c r="BE330" s="190" t="n">
        <f aca="false">IF(N330="základní",J330,0)</f>
        <v>0</v>
      </c>
      <c r="BF330" s="190" t="n">
        <f aca="false">IF(N330="snížená",J330,0)</f>
        <v>0</v>
      </c>
      <c r="BG330" s="190" t="n">
        <f aca="false">IF(N330="zákl. přenesená",J330,0)</f>
        <v>0</v>
      </c>
      <c r="BH330" s="190" t="n">
        <f aca="false">IF(N330="sníž. přenesená",J330,0)</f>
        <v>0</v>
      </c>
      <c r="BI330" s="190" t="n">
        <f aca="false">IF(N330="nulová",J330,0)</f>
        <v>0</v>
      </c>
      <c r="BJ330" s="3" t="s">
        <v>79</v>
      </c>
      <c r="BK330" s="190" t="n">
        <f aca="false">ROUND(I330*H330,2)</f>
        <v>0</v>
      </c>
      <c r="BL330" s="3" t="s">
        <v>217</v>
      </c>
      <c r="BM330" s="189" t="s">
        <v>628</v>
      </c>
    </row>
    <row r="331" s="27" customFormat="true" ht="21.75" hidden="false" customHeight="true" outlineLevel="0" collapsed="false">
      <c r="A331" s="22"/>
      <c r="B331" s="177"/>
      <c r="C331" s="224" t="s">
        <v>629</v>
      </c>
      <c r="D331" s="178" t="s">
        <v>131</v>
      </c>
      <c r="E331" s="179" t="s">
        <v>630</v>
      </c>
      <c r="F331" s="180" t="s">
        <v>631</v>
      </c>
      <c r="G331" s="181" t="s">
        <v>243</v>
      </c>
      <c r="H331" s="182" t="n">
        <v>1</v>
      </c>
      <c r="I331" s="183"/>
      <c r="J331" s="184" t="n">
        <f aca="false">ROUND(I331*H331,2)</f>
        <v>0</v>
      </c>
      <c r="K331" s="180" t="s">
        <v>142</v>
      </c>
      <c r="L331" s="23"/>
      <c r="M331" s="185"/>
      <c r="N331" s="186" t="s">
        <v>39</v>
      </c>
      <c r="O331" s="60"/>
      <c r="P331" s="187" t="n">
        <f aca="false">O331*H331</f>
        <v>0</v>
      </c>
      <c r="Q331" s="187" t="n">
        <v>0</v>
      </c>
      <c r="R331" s="187" t="n">
        <f aca="false">Q331*H331</f>
        <v>0</v>
      </c>
      <c r="S331" s="187" t="n">
        <v>0</v>
      </c>
      <c r="T331" s="188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89" t="s">
        <v>217</v>
      </c>
      <c r="AT331" s="189" t="s">
        <v>131</v>
      </c>
      <c r="AU331" s="189" t="s">
        <v>81</v>
      </c>
      <c r="AY331" s="3" t="s">
        <v>129</v>
      </c>
      <c r="BE331" s="190" t="n">
        <f aca="false">IF(N331="základní",J331,0)</f>
        <v>0</v>
      </c>
      <c r="BF331" s="190" t="n">
        <f aca="false">IF(N331="snížená",J331,0)</f>
        <v>0</v>
      </c>
      <c r="BG331" s="190" t="n">
        <f aca="false">IF(N331="zákl. přenesená",J331,0)</f>
        <v>0</v>
      </c>
      <c r="BH331" s="190" t="n">
        <f aca="false">IF(N331="sníž. přenesená",J331,0)</f>
        <v>0</v>
      </c>
      <c r="BI331" s="190" t="n">
        <f aca="false">IF(N331="nulová",J331,0)</f>
        <v>0</v>
      </c>
      <c r="BJ331" s="3" t="s">
        <v>79</v>
      </c>
      <c r="BK331" s="190" t="n">
        <f aca="false">ROUND(I331*H331,2)</f>
        <v>0</v>
      </c>
      <c r="BL331" s="3" t="s">
        <v>217</v>
      </c>
      <c r="BM331" s="189" t="s">
        <v>632</v>
      </c>
    </row>
    <row r="332" s="27" customFormat="true" ht="16.5" hidden="false" customHeight="true" outlineLevel="0" collapsed="false">
      <c r="A332" s="22"/>
      <c r="B332" s="177"/>
      <c r="C332" s="223" t="s">
        <v>633</v>
      </c>
      <c r="D332" s="213" t="s">
        <v>569</v>
      </c>
      <c r="E332" s="214" t="s">
        <v>634</v>
      </c>
      <c r="F332" s="225" t="s">
        <v>635</v>
      </c>
      <c r="G332" s="216" t="s">
        <v>243</v>
      </c>
      <c r="H332" s="217" t="n">
        <v>1</v>
      </c>
      <c r="I332" s="218"/>
      <c r="J332" s="219" t="n">
        <f aca="false">ROUND(I332*H332,2)</f>
        <v>0</v>
      </c>
      <c r="K332" s="215" t="s">
        <v>142</v>
      </c>
      <c r="L332" s="220"/>
      <c r="M332" s="221"/>
      <c r="N332" s="222" t="s">
        <v>39</v>
      </c>
      <c r="O332" s="60"/>
      <c r="P332" s="187" t="n">
        <f aca="false">O332*H332</f>
        <v>0</v>
      </c>
      <c r="Q332" s="187" t="n">
        <v>0.00047</v>
      </c>
      <c r="R332" s="187" t="n">
        <f aca="false">Q332*H332</f>
        <v>0.00047</v>
      </c>
      <c r="S332" s="187" t="n">
        <v>0</v>
      </c>
      <c r="T332" s="188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89" t="s">
        <v>285</v>
      </c>
      <c r="AT332" s="189" t="s">
        <v>569</v>
      </c>
      <c r="AU332" s="189" t="s">
        <v>81</v>
      </c>
      <c r="AY332" s="3" t="s">
        <v>129</v>
      </c>
      <c r="BE332" s="190" t="n">
        <f aca="false">IF(N332="základní",J332,0)</f>
        <v>0</v>
      </c>
      <c r="BF332" s="190" t="n">
        <f aca="false">IF(N332="snížená",J332,0)</f>
        <v>0</v>
      </c>
      <c r="BG332" s="190" t="n">
        <f aca="false">IF(N332="zákl. přenesená",J332,0)</f>
        <v>0</v>
      </c>
      <c r="BH332" s="190" t="n">
        <f aca="false">IF(N332="sníž. přenesená",J332,0)</f>
        <v>0</v>
      </c>
      <c r="BI332" s="190" t="n">
        <f aca="false">IF(N332="nulová",J332,0)</f>
        <v>0</v>
      </c>
      <c r="BJ332" s="3" t="s">
        <v>79</v>
      </c>
      <c r="BK332" s="190" t="n">
        <f aca="false">ROUND(I332*H332,2)</f>
        <v>0</v>
      </c>
      <c r="BL332" s="3" t="s">
        <v>217</v>
      </c>
      <c r="BM332" s="189" t="s">
        <v>636</v>
      </c>
    </row>
    <row r="333" s="27" customFormat="true" ht="21.75" hidden="false" customHeight="true" outlineLevel="0" collapsed="false">
      <c r="A333" s="22"/>
      <c r="B333" s="177"/>
      <c r="C333" s="224" t="s">
        <v>637</v>
      </c>
      <c r="D333" s="178" t="s">
        <v>131</v>
      </c>
      <c r="E333" s="179" t="s">
        <v>638</v>
      </c>
      <c r="F333" s="180" t="s">
        <v>639</v>
      </c>
      <c r="G333" s="181" t="s">
        <v>243</v>
      </c>
      <c r="H333" s="182" t="n">
        <v>1</v>
      </c>
      <c r="I333" s="183"/>
      <c r="J333" s="184" t="n">
        <f aca="false">ROUND(I333*H333,2)</f>
        <v>0</v>
      </c>
      <c r="K333" s="180" t="s">
        <v>142</v>
      </c>
      <c r="L333" s="23"/>
      <c r="M333" s="185"/>
      <c r="N333" s="186" t="s">
        <v>39</v>
      </c>
      <c r="O333" s="60"/>
      <c r="P333" s="187" t="n">
        <f aca="false">O333*H333</f>
        <v>0</v>
      </c>
      <c r="Q333" s="187" t="n">
        <v>0</v>
      </c>
      <c r="R333" s="187" t="n">
        <f aca="false">Q333*H333</f>
        <v>0</v>
      </c>
      <c r="S333" s="187" t="n">
        <v>0</v>
      </c>
      <c r="T333" s="188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89" t="s">
        <v>217</v>
      </c>
      <c r="AT333" s="189" t="s">
        <v>131</v>
      </c>
      <c r="AU333" s="189" t="s">
        <v>81</v>
      </c>
      <c r="AY333" s="3" t="s">
        <v>129</v>
      </c>
      <c r="BE333" s="190" t="n">
        <f aca="false">IF(N333="základní",J333,0)</f>
        <v>0</v>
      </c>
      <c r="BF333" s="190" t="n">
        <f aca="false">IF(N333="snížená",J333,0)</f>
        <v>0</v>
      </c>
      <c r="BG333" s="190" t="n">
        <f aca="false">IF(N333="zákl. přenesená",J333,0)</f>
        <v>0</v>
      </c>
      <c r="BH333" s="190" t="n">
        <f aca="false">IF(N333="sníž. přenesená",J333,0)</f>
        <v>0</v>
      </c>
      <c r="BI333" s="190" t="n">
        <f aca="false">IF(N333="nulová",J333,0)</f>
        <v>0</v>
      </c>
      <c r="BJ333" s="3" t="s">
        <v>79</v>
      </c>
      <c r="BK333" s="190" t="n">
        <f aca="false">ROUND(I333*H333,2)</f>
        <v>0</v>
      </c>
      <c r="BL333" s="3" t="s">
        <v>217</v>
      </c>
      <c r="BM333" s="189" t="s">
        <v>640</v>
      </c>
    </row>
    <row r="334" s="27" customFormat="true" ht="16.5" hidden="false" customHeight="true" outlineLevel="0" collapsed="false">
      <c r="A334" s="22"/>
      <c r="B334" s="177"/>
      <c r="C334" s="224" t="s">
        <v>641</v>
      </c>
      <c r="D334" s="178" t="s">
        <v>131</v>
      </c>
      <c r="E334" s="179" t="s">
        <v>642</v>
      </c>
      <c r="F334" s="180" t="s">
        <v>643</v>
      </c>
      <c r="G334" s="181" t="s">
        <v>243</v>
      </c>
      <c r="H334" s="182" t="n">
        <v>1</v>
      </c>
      <c r="I334" s="183"/>
      <c r="J334" s="184" t="n">
        <f aca="false">ROUND(I334*H334,2)</f>
        <v>0</v>
      </c>
      <c r="K334" s="180" t="s">
        <v>142</v>
      </c>
      <c r="L334" s="23"/>
      <c r="M334" s="185"/>
      <c r="N334" s="186" t="s">
        <v>39</v>
      </c>
      <c r="O334" s="60"/>
      <c r="P334" s="187" t="n">
        <f aca="false">O334*H334</f>
        <v>0</v>
      </c>
      <c r="Q334" s="187" t="n">
        <v>0</v>
      </c>
      <c r="R334" s="187" t="n">
        <f aca="false">Q334*H334</f>
        <v>0</v>
      </c>
      <c r="S334" s="187" t="n">
        <v>0</v>
      </c>
      <c r="T334" s="188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89" t="s">
        <v>217</v>
      </c>
      <c r="AT334" s="189" t="s">
        <v>131</v>
      </c>
      <c r="AU334" s="189" t="s">
        <v>81</v>
      </c>
      <c r="AY334" s="3" t="s">
        <v>129</v>
      </c>
      <c r="BE334" s="190" t="n">
        <f aca="false">IF(N334="základní",J334,0)</f>
        <v>0</v>
      </c>
      <c r="BF334" s="190" t="n">
        <f aca="false">IF(N334="snížená",J334,0)</f>
        <v>0</v>
      </c>
      <c r="BG334" s="190" t="n">
        <f aca="false">IF(N334="zákl. přenesená",J334,0)</f>
        <v>0</v>
      </c>
      <c r="BH334" s="190" t="n">
        <f aca="false">IF(N334="sníž. přenesená",J334,0)</f>
        <v>0</v>
      </c>
      <c r="BI334" s="190" t="n">
        <f aca="false">IF(N334="nulová",J334,0)</f>
        <v>0</v>
      </c>
      <c r="BJ334" s="3" t="s">
        <v>79</v>
      </c>
      <c r="BK334" s="190" t="n">
        <f aca="false">ROUND(I334*H334,2)</f>
        <v>0</v>
      </c>
      <c r="BL334" s="3" t="s">
        <v>217</v>
      </c>
      <c r="BM334" s="189" t="s">
        <v>644</v>
      </c>
    </row>
    <row r="335" s="27" customFormat="true" ht="16.5" hidden="false" customHeight="true" outlineLevel="0" collapsed="false">
      <c r="A335" s="22"/>
      <c r="B335" s="177"/>
      <c r="C335" s="224" t="s">
        <v>645</v>
      </c>
      <c r="D335" s="178" t="s">
        <v>131</v>
      </c>
      <c r="E335" s="179" t="s">
        <v>646</v>
      </c>
      <c r="F335" s="180" t="s">
        <v>647</v>
      </c>
      <c r="G335" s="181" t="s">
        <v>243</v>
      </c>
      <c r="H335" s="182" t="n">
        <v>5</v>
      </c>
      <c r="I335" s="183"/>
      <c r="J335" s="184" t="n">
        <f aca="false">ROUND(I335*H335,2)</f>
        <v>0</v>
      </c>
      <c r="K335" s="180"/>
      <c r="L335" s="23"/>
      <c r="M335" s="185"/>
      <c r="N335" s="186" t="s">
        <v>39</v>
      </c>
      <c r="O335" s="60"/>
      <c r="P335" s="187" t="n">
        <f aca="false">O335*H335</f>
        <v>0</v>
      </c>
      <c r="Q335" s="187" t="n">
        <v>0</v>
      </c>
      <c r="R335" s="187" t="n">
        <f aca="false">Q335*H335</f>
        <v>0</v>
      </c>
      <c r="S335" s="187" t="n">
        <v>0</v>
      </c>
      <c r="T335" s="188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89" t="s">
        <v>217</v>
      </c>
      <c r="AT335" s="189" t="s">
        <v>131</v>
      </c>
      <c r="AU335" s="189" t="s">
        <v>81</v>
      </c>
      <c r="AY335" s="3" t="s">
        <v>129</v>
      </c>
      <c r="BE335" s="190" t="n">
        <f aca="false">IF(N335="základní",J335,0)</f>
        <v>0</v>
      </c>
      <c r="BF335" s="190" t="n">
        <f aca="false">IF(N335="snížená",J335,0)</f>
        <v>0</v>
      </c>
      <c r="BG335" s="190" t="n">
        <f aca="false">IF(N335="zákl. přenesená",J335,0)</f>
        <v>0</v>
      </c>
      <c r="BH335" s="190" t="n">
        <f aca="false">IF(N335="sníž. přenesená",J335,0)</f>
        <v>0</v>
      </c>
      <c r="BI335" s="190" t="n">
        <f aca="false">IF(N335="nulová",J335,0)</f>
        <v>0</v>
      </c>
      <c r="BJ335" s="3" t="s">
        <v>79</v>
      </c>
      <c r="BK335" s="190" t="n">
        <f aca="false">ROUND(I335*H335,2)</f>
        <v>0</v>
      </c>
      <c r="BL335" s="3" t="s">
        <v>217</v>
      </c>
      <c r="BM335" s="189" t="s">
        <v>648</v>
      </c>
    </row>
    <row r="336" s="27" customFormat="true" ht="21.75" hidden="false" customHeight="true" outlineLevel="0" collapsed="false">
      <c r="A336" s="22"/>
      <c r="B336" s="177"/>
      <c r="C336" s="224" t="s">
        <v>649</v>
      </c>
      <c r="D336" s="178" t="s">
        <v>131</v>
      </c>
      <c r="E336" s="179" t="s">
        <v>650</v>
      </c>
      <c r="F336" s="180" t="s">
        <v>651</v>
      </c>
      <c r="G336" s="181" t="s">
        <v>243</v>
      </c>
      <c r="H336" s="182" t="n">
        <v>1</v>
      </c>
      <c r="I336" s="183"/>
      <c r="J336" s="184" t="n">
        <f aca="false">ROUND(I336*H336,2)</f>
        <v>0</v>
      </c>
      <c r="K336" s="180"/>
      <c r="L336" s="23"/>
      <c r="M336" s="185"/>
      <c r="N336" s="186" t="s">
        <v>39</v>
      </c>
      <c r="O336" s="60"/>
      <c r="P336" s="187" t="n">
        <f aca="false">O336*H336</f>
        <v>0</v>
      </c>
      <c r="Q336" s="187" t="n">
        <v>0</v>
      </c>
      <c r="R336" s="187" t="n">
        <f aca="false">Q336*H336</f>
        <v>0</v>
      </c>
      <c r="S336" s="187" t="n">
        <v>0</v>
      </c>
      <c r="T336" s="188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89" t="s">
        <v>217</v>
      </c>
      <c r="AT336" s="189" t="s">
        <v>131</v>
      </c>
      <c r="AU336" s="189" t="s">
        <v>81</v>
      </c>
      <c r="AY336" s="3" t="s">
        <v>129</v>
      </c>
      <c r="BE336" s="190" t="n">
        <f aca="false">IF(N336="základní",J336,0)</f>
        <v>0</v>
      </c>
      <c r="BF336" s="190" t="n">
        <f aca="false">IF(N336="snížená",J336,0)</f>
        <v>0</v>
      </c>
      <c r="BG336" s="190" t="n">
        <f aca="false">IF(N336="zákl. přenesená",J336,0)</f>
        <v>0</v>
      </c>
      <c r="BH336" s="190" t="n">
        <f aca="false">IF(N336="sníž. přenesená",J336,0)</f>
        <v>0</v>
      </c>
      <c r="BI336" s="190" t="n">
        <f aca="false">IF(N336="nulová",J336,0)</f>
        <v>0</v>
      </c>
      <c r="BJ336" s="3" t="s">
        <v>79</v>
      </c>
      <c r="BK336" s="190" t="n">
        <f aca="false">ROUND(I336*H336,2)</f>
        <v>0</v>
      </c>
      <c r="BL336" s="3" t="s">
        <v>217</v>
      </c>
      <c r="BM336" s="189" t="s">
        <v>652</v>
      </c>
    </row>
    <row r="337" s="27" customFormat="true" ht="16.5" hidden="false" customHeight="true" outlineLevel="0" collapsed="false">
      <c r="A337" s="22"/>
      <c r="B337" s="177"/>
      <c r="C337" s="224" t="s">
        <v>653</v>
      </c>
      <c r="D337" s="178" t="s">
        <v>131</v>
      </c>
      <c r="E337" s="179" t="s">
        <v>654</v>
      </c>
      <c r="F337" s="180" t="s">
        <v>655</v>
      </c>
      <c r="G337" s="181" t="s">
        <v>243</v>
      </c>
      <c r="H337" s="182" t="n">
        <v>1</v>
      </c>
      <c r="I337" s="183"/>
      <c r="J337" s="184" t="n">
        <f aca="false">ROUND(I337*H337,2)</f>
        <v>0</v>
      </c>
      <c r="K337" s="180"/>
      <c r="L337" s="23"/>
      <c r="M337" s="185"/>
      <c r="N337" s="186" t="s">
        <v>39</v>
      </c>
      <c r="O337" s="60"/>
      <c r="P337" s="187" t="n">
        <f aca="false">O337*H337</f>
        <v>0</v>
      </c>
      <c r="Q337" s="187" t="n">
        <v>0</v>
      </c>
      <c r="R337" s="187" t="n">
        <f aca="false">Q337*H337</f>
        <v>0</v>
      </c>
      <c r="S337" s="187" t="n">
        <v>0</v>
      </c>
      <c r="T337" s="188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89" t="s">
        <v>217</v>
      </c>
      <c r="AT337" s="189" t="s">
        <v>131</v>
      </c>
      <c r="AU337" s="189" t="s">
        <v>81</v>
      </c>
      <c r="AY337" s="3" t="s">
        <v>129</v>
      </c>
      <c r="BE337" s="190" t="n">
        <f aca="false">IF(N337="základní",J337,0)</f>
        <v>0</v>
      </c>
      <c r="BF337" s="190" t="n">
        <f aca="false">IF(N337="snížená",J337,0)</f>
        <v>0</v>
      </c>
      <c r="BG337" s="190" t="n">
        <f aca="false">IF(N337="zákl. přenesená",J337,0)</f>
        <v>0</v>
      </c>
      <c r="BH337" s="190" t="n">
        <f aca="false">IF(N337="sníž. přenesená",J337,0)</f>
        <v>0</v>
      </c>
      <c r="BI337" s="190" t="n">
        <f aca="false">IF(N337="nulová",J337,0)</f>
        <v>0</v>
      </c>
      <c r="BJ337" s="3" t="s">
        <v>79</v>
      </c>
      <c r="BK337" s="190" t="n">
        <f aca="false">ROUND(I337*H337,2)</f>
        <v>0</v>
      </c>
      <c r="BL337" s="3" t="s">
        <v>217</v>
      </c>
      <c r="BM337" s="189" t="s">
        <v>656</v>
      </c>
    </row>
    <row r="338" s="27" customFormat="true" ht="21.75" hidden="false" customHeight="true" outlineLevel="0" collapsed="false">
      <c r="A338" s="22"/>
      <c r="B338" s="177"/>
      <c r="C338" s="224" t="s">
        <v>657</v>
      </c>
      <c r="D338" s="178" t="s">
        <v>131</v>
      </c>
      <c r="E338" s="179" t="s">
        <v>658</v>
      </c>
      <c r="F338" s="180" t="s">
        <v>659</v>
      </c>
      <c r="G338" s="181" t="s">
        <v>362</v>
      </c>
      <c r="H338" s="210"/>
      <c r="I338" s="183"/>
      <c r="J338" s="184" t="n">
        <f aca="false">ROUND(I338*H338,2)</f>
        <v>0</v>
      </c>
      <c r="K338" s="180" t="s">
        <v>142</v>
      </c>
      <c r="L338" s="23"/>
      <c r="M338" s="185"/>
      <c r="N338" s="186" t="s">
        <v>39</v>
      </c>
      <c r="O338" s="60"/>
      <c r="P338" s="187" t="n">
        <f aca="false">O338*H338</f>
        <v>0</v>
      </c>
      <c r="Q338" s="187" t="n">
        <v>0</v>
      </c>
      <c r="R338" s="187" t="n">
        <f aca="false">Q338*H338</f>
        <v>0</v>
      </c>
      <c r="S338" s="187" t="n">
        <v>0</v>
      </c>
      <c r="T338" s="188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89" t="s">
        <v>217</v>
      </c>
      <c r="AT338" s="189" t="s">
        <v>131</v>
      </c>
      <c r="AU338" s="189" t="s">
        <v>81</v>
      </c>
      <c r="AY338" s="3" t="s">
        <v>129</v>
      </c>
      <c r="BE338" s="190" t="n">
        <f aca="false">IF(N338="základní",J338,0)</f>
        <v>0</v>
      </c>
      <c r="BF338" s="190" t="n">
        <f aca="false">IF(N338="snížená",J338,0)</f>
        <v>0</v>
      </c>
      <c r="BG338" s="190" t="n">
        <f aca="false">IF(N338="zákl. přenesená",J338,0)</f>
        <v>0</v>
      </c>
      <c r="BH338" s="190" t="n">
        <f aca="false">IF(N338="sníž. přenesená",J338,0)</f>
        <v>0</v>
      </c>
      <c r="BI338" s="190" t="n">
        <f aca="false">IF(N338="nulová",J338,0)</f>
        <v>0</v>
      </c>
      <c r="BJ338" s="3" t="s">
        <v>79</v>
      </c>
      <c r="BK338" s="190" t="n">
        <f aca="false">ROUND(I338*H338,2)</f>
        <v>0</v>
      </c>
      <c r="BL338" s="3" t="s">
        <v>217</v>
      </c>
      <c r="BM338" s="189" t="s">
        <v>660</v>
      </c>
    </row>
    <row r="339" s="163" customFormat="true" ht="22.8" hidden="false" customHeight="true" outlineLevel="0" collapsed="false">
      <c r="B339" s="164"/>
      <c r="D339" s="165" t="s">
        <v>73</v>
      </c>
      <c r="E339" s="175" t="s">
        <v>661</v>
      </c>
      <c r="F339" s="175" t="s">
        <v>662</v>
      </c>
      <c r="I339" s="167"/>
      <c r="J339" s="176" t="n">
        <f aca="false">BK339</f>
        <v>0</v>
      </c>
      <c r="L339" s="164"/>
      <c r="M339" s="169"/>
      <c r="N339" s="170"/>
      <c r="O339" s="170"/>
      <c r="P339" s="171" t="n">
        <f aca="false">SUM(P340:P343)</f>
        <v>0</v>
      </c>
      <c r="Q339" s="170"/>
      <c r="R339" s="171" t="n">
        <f aca="false">SUM(R340:R343)</f>
        <v>0.064</v>
      </c>
      <c r="S339" s="170"/>
      <c r="T339" s="172" t="n">
        <f aca="false">SUM(T340:T343)</f>
        <v>0</v>
      </c>
      <c r="AR339" s="165" t="s">
        <v>81</v>
      </c>
      <c r="AT339" s="173" t="s">
        <v>73</v>
      </c>
      <c r="AU339" s="173" t="s">
        <v>79</v>
      </c>
      <c r="AY339" s="165" t="s">
        <v>129</v>
      </c>
      <c r="BK339" s="174" t="n">
        <f aca="false">SUM(BK340:BK343)</f>
        <v>0</v>
      </c>
    </row>
    <row r="340" s="27" customFormat="true" ht="21.75" hidden="false" customHeight="true" outlineLevel="0" collapsed="false">
      <c r="A340" s="22"/>
      <c r="B340" s="177"/>
      <c r="C340" s="223" t="s">
        <v>663</v>
      </c>
      <c r="D340" s="213" t="s">
        <v>569</v>
      </c>
      <c r="E340" s="214" t="s">
        <v>664</v>
      </c>
      <c r="F340" s="215" t="s">
        <v>665</v>
      </c>
      <c r="G340" s="216" t="s">
        <v>243</v>
      </c>
      <c r="H340" s="217" t="n">
        <v>3</v>
      </c>
      <c r="I340" s="218"/>
      <c r="J340" s="219" t="n">
        <f aca="false">ROUND(I340*H340,2)</f>
        <v>0</v>
      </c>
      <c r="K340" s="215"/>
      <c r="L340" s="220"/>
      <c r="M340" s="221"/>
      <c r="N340" s="222" t="s">
        <v>39</v>
      </c>
      <c r="O340" s="60"/>
      <c r="P340" s="187" t="n">
        <f aca="false">O340*H340</f>
        <v>0</v>
      </c>
      <c r="Q340" s="187" t="n">
        <v>0.016</v>
      </c>
      <c r="R340" s="187" t="n">
        <f aca="false">Q340*H340</f>
        <v>0.048</v>
      </c>
      <c r="S340" s="187" t="n">
        <v>0</v>
      </c>
      <c r="T340" s="188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89" t="s">
        <v>285</v>
      </c>
      <c r="AT340" s="189" t="s">
        <v>569</v>
      </c>
      <c r="AU340" s="189" t="s">
        <v>81</v>
      </c>
      <c r="AY340" s="3" t="s">
        <v>129</v>
      </c>
      <c r="BE340" s="190" t="n">
        <f aca="false">IF(N340="základní",J340,0)</f>
        <v>0</v>
      </c>
      <c r="BF340" s="190" t="n">
        <f aca="false">IF(N340="snížená",J340,0)</f>
        <v>0</v>
      </c>
      <c r="BG340" s="190" t="n">
        <f aca="false">IF(N340="zákl. přenesená",J340,0)</f>
        <v>0</v>
      </c>
      <c r="BH340" s="190" t="n">
        <f aca="false">IF(N340="sníž. přenesená",J340,0)</f>
        <v>0</v>
      </c>
      <c r="BI340" s="190" t="n">
        <f aca="false">IF(N340="nulová",J340,0)</f>
        <v>0</v>
      </c>
      <c r="BJ340" s="3" t="s">
        <v>79</v>
      </c>
      <c r="BK340" s="190" t="n">
        <f aca="false">ROUND(I340*H340,2)</f>
        <v>0</v>
      </c>
      <c r="BL340" s="3" t="s">
        <v>217</v>
      </c>
      <c r="BM340" s="189" t="s">
        <v>666</v>
      </c>
    </row>
    <row r="341" s="27" customFormat="true" ht="21.75" hidden="false" customHeight="true" outlineLevel="0" collapsed="false">
      <c r="A341" s="22"/>
      <c r="B341" s="177"/>
      <c r="C341" s="223" t="s">
        <v>667</v>
      </c>
      <c r="D341" s="213" t="s">
        <v>569</v>
      </c>
      <c r="E341" s="214" t="s">
        <v>668</v>
      </c>
      <c r="F341" s="215" t="s">
        <v>669</v>
      </c>
      <c r="G341" s="216" t="s">
        <v>243</v>
      </c>
      <c r="H341" s="217" t="n">
        <v>1</v>
      </c>
      <c r="I341" s="218"/>
      <c r="J341" s="219" t="n">
        <f aca="false">ROUND(I341*H341,2)</f>
        <v>0</v>
      </c>
      <c r="K341" s="215"/>
      <c r="L341" s="220"/>
      <c r="M341" s="221"/>
      <c r="N341" s="222" t="s">
        <v>39</v>
      </c>
      <c r="O341" s="60"/>
      <c r="P341" s="187" t="n">
        <f aca="false">O341*H341</f>
        <v>0</v>
      </c>
      <c r="Q341" s="187" t="n">
        <v>0.016</v>
      </c>
      <c r="R341" s="187" t="n">
        <f aca="false">Q341*H341</f>
        <v>0.016</v>
      </c>
      <c r="S341" s="187" t="n">
        <v>0</v>
      </c>
      <c r="T341" s="188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89" t="s">
        <v>285</v>
      </c>
      <c r="AT341" s="189" t="s">
        <v>569</v>
      </c>
      <c r="AU341" s="189" t="s">
        <v>81</v>
      </c>
      <c r="AY341" s="3" t="s">
        <v>129</v>
      </c>
      <c r="BE341" s="190" t="n">
        <f aca="false">IF(N341="základní",J341,0)</f>
        <v>0</v>
      </c>
      <c r="BF341" s="190" t="n">
        <f aca="false">IF(N341="snížená",J341,0)</f>
        <v>0</v>
      </c>
      <c r="BG341" s="190" t="n">
        <f aca="false">IF(N341="zákl. přenesená",J341,0)</f>
        <v>0</v>
      </c>
      <c r="BH341" s="190" t="n">
        <f aca="false">IF(N341="sníž. přenesená",J341,0)</f>
        <v>0</v>
      </c>
      <c r="BI341" s="190" t="n">
        <f aca="false">IF(N341="nulová",J341,0)</f>
        <v>0</v>
      </c>
      <c r="BJ341" s="3" t="s">
        <v>79</v>
      </c>
      <c r="BK341" s="190" t="n">
        <f aca="false">ROUND(I341*H341,2)</f>
        <v>0</v>
      </c>
      <c r="BL341" s="3" t="s">
        <v>217</v>
      </c>
      <c r="BM341" s="189" t="s">
        <v>670</v>
      </c>
    </row>
    <row r="342" s="27" customFormat="true" ht="21.75" hidden="false" customHeight="true" outlineLevel="0" collapsed="false">
      <c r="A342" s="22"/>
      <c r="B342" s="177"/>
      <c r="C342" s="224" t="s">
        <v>671</v>
      </c>
      <c r="D342" s="178" t="s">
        <v>131</v>
      </c>
      <c r="E342" s="179" t="s">
        <v>672</v>
      </c>
      <c r="F342" s="180" t="s">
        <v>673</v>
      </c>
      <c r="G342" s="181" t="s">
        <v>243</v>
      </c>
      <c r="H342" s="182" t="n">
        <v>4</v>
      </c>
      <c r="I342" s="183"/>
      <c r="J342" s="184" t="n">
        <f aca="false">ROUND(I342*H342,2)</f>
        <v>0</v>
      </c>
      <c r="K342" s="180" t="s">
        <v>142</v>
      </c>
      <c r="L342" s="23"/>
      <c r="M342" s="185"/>
      <c r="N342" s="186" t="s">
        <v>39</v>
      </c>
      <c r="O342" s="60"/>
      <c r="P342" s="187" t="n">
        <f aca="false">O342*H342</f>
        <v>0</v>
      </c>
      <c r="Q342" s="187" t="n">
        <v>0</v>
      </c>
      <c r="R342" s="187" t="n">
        <f aca="false">Q342*H342</f>
        <v>0</v>
      </c>
      <c r="S342" s="187" t="n">
        <v>0</v>
      </c>
      <c r="T342" s="188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89" t="s">
        <v>217</v>
      </c>
      <c r="AT342" s="189" t="s">
        <v>131</v>
      </c>
      <c r="AU342" s="189" t="s">
        <v>81</v>
      </c>
      <c r="AY342" s="3" t="s">
        <v>129</v>
      </c>
      <c r="BE342" s="190" t="n">
        <f aca="false">IF(N342="základní",J342,0)</f>
        <v>0</v>
      </c>
      <c r="BF342" s="190" t="n">
        <f aca="false">IF(N342="snížená",J342,0)</f>
        <v>0</v>
      </c>
      <c r="BG342" s="190" t="n">
        <f aca="false">IF(N342="zákl. přenesená",J342,0)</f>
        <v>0</v>
      </c>
      <c r="BH342" s="190" t="n">
        <f aca="false">IF(N342="sníž. přenesená",J342,0)</f>
        <v>0</v>
      </c>
      <c r="BI342" s="190" t="n">
        <f aca="false">IF(N342="nulová",J342,0)</f>
        <v>0</v>
      </c>
      <c r="BJ342" s="3" t="s">
        <v>79</v>
      </c>
      <c r="BK342" s="190" t="n">
        <f aca="false">ROUND(I342*H342,2)</f>
        <v>0</v>
      </c>
      <c r="BL342" s="3" t="s">
        <v>217</v>
      </c>
      <c r="BM342" s="189" t="s">
        <v>674</v>
      </c>
    </row>
    <row r="343" s="27" customFormat="true" ht="21.75" hidden="false" customHeight="true" outlineLevel="0" collapsed="false">
      <c r="A343" s="22"/>
      <c r="B343" s="177"/>
      <c r="C343" s="224" t="s">
        <v>675</v>
      </c>
      <c r="D343" s="178" t="s">
        <v>131</v>
      </c>
      <c r="E343" s="179" t="s">
        <v>676</v>
      </c>
      <c r="F343" s="180" t="s">
        <v>677</v>
      </c>
      <c r="G343" s="181" t="s">
        <v>362</v>
      </c>
      <c r="H343" s="210"/>
      <c r="I343" s="183"/>
      <c r="J343" s="184" t="n">
        <f aca="false">ROUND(I343*H343,2)</f>
        <v>0</v>
      </c>
      <c r="K343" s="180" t="s">
        <v>142</v>
      </c>
      <c r="L343" s="23"/>
      <c r="M343" s="185"/>
      <c r="N343" s="186" t="s">
        <v>39</v>
      </c>
      <c r="O343" s="60"/>
      <c r="P343" s="187" t="n">
        <f aca="false">O343*H343</f>
        <v>0</v>
      </c>
      <c r="Q343" s="187" t="n">
        <v>0</v>
      </c>
      <c r="R343" s="187" t="n">
        <f aca="false">Q343*H343</f>
        <v>0</v>
      </c>
      <c r="S343" s="187" t="n">
        <v>0</v>
      </c>
      <c r="T343" s="188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89" t="s">
        <v>217</v>
      </c>
      <c r="AT343" s="189" t="s">
        <v>131</v>
      </c>
      <c r="AU343" s="189" t="s">
        <v>81</v>
      </c>
      <c r="AY343" s="3" t="s">
        <v>129</v>
      </c>
      <c r="BE343" s="190" t="n">
        <f aca="false">IF(N343="základní",J343,0)</f>
        <v>0</v>
      </c>
      <c r="BF343" s="190" t="n">
        <f aca="false">IF(N343="snížená",J343,0)</f>
        <v>0</v>
      </c>
      <c r="BG343" s="190" t="n">
        <f aca="false">IF(N343="zákl. přenesená",J343,0)</f>
        <v>0</v>
      </c>
      <c r="BH343" s="190" t="n">
        <f aca="false">IF(N343="sníž. přenesená",J343,0)</f>
        <v>0</v>
      </c>
      <c r="BI343" s="190" t="n">
        <f aca="false">IF(N343="nulová",J343,0)</f>
        <v>0</v>
      </c>
      <c r="BJ343" s="3" t="s">
        <v>79</v>
      </c>
      <c r="BK343" s="190" t="n">
        <f aca="false">ROUND(I343*H343,2)</f>
        <v>0</v>
      </c>
      <c r="BL343" s="3" t="s">
        <v>217</v>
      </c>
      <c r="BM343" s="189" t="s">
        <v>678</v>
      </c>
    </row>
    <row r="344" s="163" customFormat="true" ht="22.8" hidden="false" customHeight="true" outlineLevel="0" collapsed="false">
      <c r="B344" s="164"/>
      <c r="D344" s="165" t="s">
        <v>73</v>
      </c>
      <c r="E344" s="175" t="s">
        <v>679</v>
      </c>
      <c r="F344" s="175" t="s">
        <v>680</v>
      </c>
      <c r="I344" s="167"/>
      <c r="J344" s="176" t="n">
        <f aca="false">BK344</f>
        <v>0</v>
      </c>
      <c r="L344" s="164"/>
      <c r="M344" s="169"/>
      <c r="N344" s="170"/>
      <c r="O344" s="170"/>
      <c r="P344" s="171" t="n">
        <f aca="false">SUM(P345:P347)</f>
        <v>0</v>
      </c>
      <c r="Q344" s="170"/>
      <c r="R344" s="171" t="n">
        <f aca="false">SUM(R345:R347)</f>
        <v>0.00015</v>
      </c>
      <c r="S344" s="170"/>
      <c r="T344" s="172" t="n">
        <f aca="false">SUM(T345:T347)</f>
        <v>0</v>
      </c>
      <c r="AR344" s="165" t="s">
        <v>81</v>
      </c>
      <c r="AT344" s="173" t="s">
        <v>73</v>
      </c>
      <c r="AU344" s="173" t="s">
        <v>79</v>
      </c>
      <c r="AY344" s="165" t="s">
        <v>129</v>
      </c>
      <c r="BK344" s="174" t="n">
        <f aca="false">SUM(BK345:BK347)</f>
        <v>0</v>
      </c>
    </row>
    <row r="345" s="27" customFormat="true" ht="16.5" hidden="false" customHeight="true" outlineLevel="0" collapsed="false">
      <c r="A345" s="22"/>
      <c r="B345" s="177"/>
      <c r="C345" s="224" t="s">
        <v>681</v>
      </c>
      <c r="D345" s="178" t="s">
        <v>131</v>
      </c>
      <c r="E345" s="179" t="s">
        <v>682</v>
      </c>
      <c r="F345" s="180" t="s">
        <v>683</v>
      </c>
      <c r="G345" s="181" t="s">
        <v>243</v>
      </c>
      <c r="H345" s="182" t="n">
        <v>1</v>
      </c>
      <c r="I345" s="183"/>
      <c r="J345" s="184" t="n">
        <f aca="false">ROUND(I345*H345,2)</f>
        <v>0</v>
      </c>
      <c r="K345" s="180"/>
      <c r="L345" s="23"/>
      <c r="M345" s="185"/>
      <c r="N345" s="186" t="s">
        <v>39</v>
      </c>
      <c r="O345" s="60"/>
      <c r="P345" s="187" t="n">
        <f aca="false">O345*H345</f>
        <v>0</v>
      </c>
      <c r="Q345" s="187" t="n">
        <v>0.00015</v>
      </c>
      <c r="R345" s="187" t="n">
        <f aca="false">Q345*H345</f>
        <v>0.00015</v>
      </c>
      <c r="S345" s="187" t="n">
        <v>0</v>
      </c>
      <c r="T345" s="188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89" t="s">
        <v>217</v>
      </c>
      <c r="AT345" s="189" t="s">
        <v>131</v>
      </c>
      <c r="AU345" s="189" t="s">
        <v>81</v>
      </c>
      <c r="AY345" s="3" t="s">
        <v>129</v>
      </c>
      <c r="BE345" s="190" t="n">
        <f aca="false">IF(N345="základní",J345,0)</f>
        <v>0</v>
      </c>
      <c r="BF345" s="190" t="n">
        <f aca="false">IF(N345="snížená",J345,0)</f>
        <v>0</v>
      </c>
      <c r="BG345" s="190" t="n">
        <f aca="false">IF(N345="zákl. přenesená",J345,0)</f>
        <v>0</v>
      </c>
      <c r="BH345" s="190" t="n">
        <f aca="false">IF(N345="sníž. přenesená",J345,0)</f>
        <v>0</v>
      </c>
      <c r="BI345" s="190" t="n">
        <f aca="false">IF(N345="nulová",J345,0)</f>
        <v>0</v>
      </c>
      <c r="BJ345" s="3" t="s">
        <v>79</v>
      </c>
      <c r="BK345" s="190" t="n">
        <f aca="false">ROUND(I345*H345,2)</f>
        <v>0</v>
      </c>
      <c r="BL345" s="3" t="s">
        <v>217</v>
      </c>
      <c r="BM345" s="189" t="s">
        <v>684</v>
      </c>
    </row>
    <row r="346" s="191" customFormat="true" ht="12.8" hidden="false" customHeight="false" outlineLevel="0" collapsed="false">
      <c r="B346" s="192"/>
      <c r="D346" s="193" t="s">
        <v>144</v>
      </c>
      <c r="E346" s="194"/>
      <c r="F346" s="195" t="s">
        <v>79</v>
      </c>
      <c r="H346" s="196" t="n">
        <v>1</v>
      </c>
      <c r="I346" s="197"/>
      <c r="L346" s="192"/>
      <c r="M346" s="198"/>
      <c r="N346" s="199"/>
      <c r="O346" s="199"/>
      <c r="P346" s="199"/>
      <c r="Q346" s="199"/>
      <c r="R346" s="199"/>
      <c r="S346" s="199"/>
      <c r="T346" s="200"/>
      <c r="AT346" s="194" t="s">
        <v>144</v>
      </c>
      <c r="AU346" s="194" t="s">
        <v>81</v>
      </c>
      <c r="AV346" s="191" t="s">
        <v>81</v>
      </c>
      <c r="AW346" s="191" t="s">
        <v>31</v>
      </c>
      <c r="AX346" s="191" t="s">
        <v>79</v>
      </c>
      <c r="AY346" s="194" t="s">
        <v>129</v>
      </c>
    </row>
    <row r="347" s="27" customFormat="true" ht="21.75" hidden="false" customHeight="true" outlineLevel="0" collapsed="false">
      <c r="A347" s="22"/>
      <c r="B347" s="177"/>
      <c r="C347" s="224" t="s">
        <v>685</v>
      </c>
      <c r="D347" s="178" t="s">
        <v>131</v>
      </c>
      <c r="E347" s="179" t="s">
        <v>686</v>
      </c>
      <c r="F347" s="180" t="s">
        <v>687</v>
      </c>
      <c r="G347" s="181" t="s">
        <v>362</v>
      </c>
      <c r="H347" s="210"/>
      <c r="I347" s="183"/>
      <c r="J347" s="184" t="n">
        <f aca="false">ROUND(I347*H347,2)</f>
        <v>0</v>
      </c>
      <c r="K347" s="180" t="s">
        <v>142</v>
      </c>
      <c r="L347" s="23"/>
      <c r="M347" s="185"/>
      <c r="N347" s="186" t="s">
        <v>39</v>
      </c>
      <c r="O347" s="60"/>
      <c r="P347" s="187" t="n">
        <f aca="false">O347*H347</f>
        <v>0</v>
      </c>
      <c r="Q347" s="187" t="n">
        <v>0</v>
      </c>
      <c r="R347" s="187" t="n">
        <f aca="false">Q347*H347</f>
        <v>0</v>
      </c>
      <c r="S347" s="187" t="n">
        <v>0</v>
      </c>
      <c r="T347" s="188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89" t="s">
        <v>217</v>
      </c>
      <c r="AT347" s="189" t="s">
        <v>131</v>
      </c>
      <c r="AU347" s="189" t="s">
        <v>81</v>
      </c>
      <c r="AY347" s="3" t="s">
        <v>129</v>
      </c>
      <c r="BE347" s="190" t="n">
        <f aca="false">IF(N347="základní",J347,0)</f>
        <v>0</v>
      </c>
      <c r="BF347" s="190" t="n">
        <f aca="false">IF(N347="snížená",J347,0)</f>
        <v>0</v>
      </c>
      <c r="BG347" s="190" t="n">
        <f aca="false">IF(N347="zákl. přenesená",J347,0)</f>
        <v>0</v>
      </c>
      <c r="BH347" s="190" t="n">
        <f aca="false">IF(N347="sníž. přenesená",J347,0)</f>
        <v>0</v>
      </c>
      <c r="BI347" s="190" t="n">
        <f aca="false">IF(N347="nulová",J347,0)</f>
        <v>0</v>
      </c>
      <c r="BJ347" s="3" t="s">
        <v>79</v>
      </c>
      <c r="BK347" s="190" t="n">
        <f aca="false">ROUND(I347*H347,2)</f>
        <v>0</v>
      </c>
      <c r="BL347" s="3" t="s">
        <v>217</v>
      </c>
      <c r="BM347" s="189" t="s">
        <v>688</v>
      </c>
    </row>
    <row r="348" s="163" customFormat="true" ht="22.8" hidden="false" customHeight="true" outlineLevel="0" collapsed="false">
      <c r="B348" s="164"/>
      <c r="D348" s="165" t="s">
        <v>73</v>
      </c>
      <c r="E348" s="175" t="s">
        <v>689</v>
      </c>
      <c r="F348" s="175" t="s">
        <v>690</v>
      </c>
      <c r="I348" s="167"/>
      <c r="J348" s="176" t="n">
        <f aca="false">BK348</f>
        <v>0</v>
      </c>
      <c r="L348" s="164"/>
      <c r="M348" s="169"/>
      <c r="N348" s="170"/>
      <c r="O348" s="170"/>
      <c r="P348" s="171" t="n">
        <f aca="false">SUM(P349:P363)</f>
        <v>0</v>
      </c>
      <c r="Q348" s="170"/>
      <c r="R348" s="171" t="n">
        <f aca="false">SUM(R349:R363)</f>
        <v>0.467649</v>
      </c>
      <c r="S348" s="170"/>
      <c r="T348" s="172" t="n">
        <f aca="false">SUM(T349:T363)</f>
        <v>0</v>
      </c>
      <c r="AR348" s="165" t="s">
        <v>81</v>
      </c>
      <c r="AT348" s="173" t="s">
        <v>73</v>
      </c>
      <c r="AU348" s="173" t="s">
        <v>79</v>
      </c>
      <c r="AY348" s="165" t="s">
        <v>129</v>
      </c>
      <c r="BK348" s="174" t="n">
        <f aca="false">SUM(BK349:BK363)</f>
        <v>0</v>
      </c>
    </row>
    <row r="349" s="27" customFormat="true" ht="16.5" hidden="false" customHeight="true" outlineLevel="0" collapsed="false">
      <c r="A349" s="22"/>
      <c r="B349" s="177"/>
      <c r="C349" s="224" t="s">
        <v>691</v>
      </c>
      <c r="D349" s="178" t="s">
        <v>131</v>
      </c>
      <c r="E349" s="179" t="s">
        <v>692</v>
      </c>
      <c r="F349" s="180" t="s">
        <v>693</v>
      </c>
      <c r="G349" s="181" t="s">
        <v>141</v>
      </c>
      <c r="H349" s="182" t="n">
        <v>12.6</v>
      </c>
      <c r="I349" s="183"/>
      <c r="J349" s="184" t="n">
        <f aca="false">ROUND(I349*H349,2)</f>
        <v>0</v>
      </c>
      <c r="K349" s="180" t="s">
        <v>142</v>
      </c>
      <c r="L349" s="23"/>
      <c r="M349" s="185"/>
      <c r="N349" s="186" t="s">
        <v>39</v>
      </c>
      <c r="O349" s="60"/>
      <c r="P349" s="187" t="n">
        <f aca="false">O349*H349</f>
        <v>0</v>
      </c>
      <c r="Q349" s="187" t="n">
        <v>0.0003</v>
      </c>
      <c r="R349" s="187" t="n">
        <f aca="false">Q349*H349</f>
        <v>0.00378</v>
      </c>
      <c r="S349" s="187" t="n">
        <v>0</v>
      </c>
      <c r="T349" s="188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89" t="s">
        <v>217</v>
      </c>
      <c r="AT349" s="189" t="s">
        <v>131</v>
      </c>
      <c r="AU349" s="189" t="s">
        <v>81</v>
      </c>
      <c r="AY349" s="3" t="s">
        <v>129</v>
      </c>
      <c r="BE349" s="190" t="n">
        <f aca="false">IF(N349="základní",J349,0)</f>
        <v>0</v>
      </c>
      <c r="BF349" s="190" t="n">
        <f aca="false">IF(N349="snížená",J349,0)</f>
        <v>0</v>
      </c>
      <c r="BG349" s="190" t="n">
        <f aca="false">IF(N349="zákl. přenesená",J349,0)</f>
        <v>0</v>
      </c>
      <c r="BH349" s="190" t="n">
        <f aca="false">IF(N349="sníž. přenesená",J349,0)</f>
        <v>0</v>
      </c>
      <c r="BI349" s="190" t="n">
        <f aca="false">IF(N349="nulová",J349,0)</f>
        <v>0</v>
      </c>
      <c r="BJ349" s="3" t="s">
        <v>79</v>
      </c>
      <c r="BK349" s="190" t="n">
        <f aca="false">ROUND(I349*H349,2)</f>
        <v>0</v>
      </c>
      <c r="BL349" s="3" t="s">
        <v>217</v>
      </c>
      <c r="BM349" s="189" t="s">
        <v>694</v>
      </c>
    </row>
    <row r="350" s="191" customFormat="true" ht="12.8" hidden="false" customHeight="false" outlineLevel="0" collapsed="false">
      <c r="B350" s="192"/>
      <c r="D350" s="193" t="s">
        <v>144</v>
      </c>
      <c r="E350" s="194"/>
      <c r="F350" s="195" t="s">
        <v>695</v>
      </c>
      <c r="H350" s="196" t="n">
        <v>12.6</v>
      </c>
      <c r="I350" s="197"/>
      <c r="L350" s="192"/>
      <c r="M350" s="198"/>
      <c r="N350" s="199"/>
      <c r="O350" s="199"/>
      <c r="P350" s="199"/>
      <c r="Q350" s="199"/>
      <c r="R350" s="199"/>
      <c r="S350" s="199"/>
      <c r="T350" s="200"/>
      <c r="AT350" s="194" t="s">
        <v>144</v>
      </c>
      <c r="AU350" s="194" t="s">
        <v>81</v>
      </c>
      <c r="AV350" s="191" t="s">
        <v>81</v>
      </c>
      <c r="AW350" s="191" t="s">
        <v>31</v>
      </c>
      <c r="AX350" s="191" t="s">
        <v>79</v>
      </c>
      <c r="AY350" s="194" t="s">
        <v>129</v>
      </c>
    </row>
    <row r="351" s="27" customFormat="true" ht="16.5" hidden="false" customHeight="true" outlineLevel="0" collapsed="false">
      <c r="A351" s="22"/>
      <c r="B351" s="177"/>
      <c r="C351" s="224" t="s">
        <v>696</v>
      </c>
      <c r="D351" s="178" t="s">
        <v>131</v>
      </c>
      <c r="E351" s="179" t="s">
        <v>697</v>
      </c>
      <c r="F351" s="211" t="s">
        <v>698</v>
      </c>
      <c r="G351" s="181" t="s">
        <v>141</v>
      </c>
      <c r="H351" s="182" t="n">
        <v>12.6</v>
      </c>
      <c r="I351" s="183"/>
      <c r="J351" s="184" t="n">
        <f aca="false">ROUND(I351*H351,2)</f>
        <v>0</v>
      </c>
      <c r="K351" s="180" t="s">
        <v>142</v>
      </c>
      <c r="L351" s="23"/>
      <c r="M351" s="185"/>
      <c r="N351" s="186" t="s">
        <v>39</v>
      </c>
      <c r="O351" s="60"/>
      <c r="P351" s="187" t="n">
        <f aca="false">O351*H351</f>
        <v>0</v>
      </c>
      <c r="Q351" s="187" t="n">
        <v>0.00758</v>
      </c>
      <c r="R351" s="187" t="n">
        <f aca="false">Q351*H351</f>
        <v>0.095508</v>
      </c>
      <c r="S351" s="187" t="n">
        <v>0</v>
      </c>
      <c r="T351" s="188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89" t="s">
        <v>217</v>
      </c>
      <c r="AT351" s="189" t="s">
        <v>131</v>
      </c>
      <c r="AU351" s="189" t="s">
        <v>81</v>
      </c>
      <c r="AY351" s="3" t="s">
        <v>129</v>
      </c>
      <c r="BE351" s="190" t="n">
        <f aca="false">IF(N351="základní",J351,0)</f>
        <v>0</v>
      </c>
      <c r="BF351" s="190" t="n">
        <f aca="false">IF(N351="snížená",J351,0)</f>
        <v>0</v>
      </c>
      <c r="BG351" s="190" t="n">
        <f aca="false">IF(N351="zákl. přenesená",J351,0)</f>
        <v>0</v>
      </c>
      <c r="BH351" s="190" t="n">
        <f aca="false">IF(N351="sníž. přenesená",J351,0)</f>
        <v>0</v>
      </c>
      <c r="BI351" s="190" t="n">
        <f aca="false">IF(N351="nulová",J351,0)</f>
        <v>0</v>
      </c>
      <c r="BJ351" s="3" t="s">
        <v>79</v>
      </c>
      <c r="BK351" s="190" t="n">
        <f aca="false">ROUND(I351*H351,2)</f>
        <v>0</v>
      </c>
      <c r="BL351" s="3" t="s">
        <v>217</v>
      </c>
      <c r="BM351" s="189" t="s">
        <v>699</v>
      </c>
    </row>
    <row r="352" s="191" customFormat="true" ht="12.8" hidden="false" customHeight="false" outlineLevel="0" collapsed="false">
      <c r="B352" s="192"/>
      <c r="D352" s="193" t="s">
        <v>144</v>
      </c>
      <c r="E352" s="194"/>
      <c r="F352" s="195" t="s">
        <v>700</v>
      </c>
      <c r="H352" s="196" t="n">
        <v>12.6</v>
      </c>
      <c r="I352" s="197"/>
      <c r="L352" s="192"/>
      <c r="M352" s="198"/>
      <c r="N352" s="199"/>
      <c r="O352" s="199"/>
      <c r="P352" s="199"/>
      <c r="Q352" s="199"/>
      <c r="R352" s="199"/>
      <c r="S352" s="199"/>
      <c r="T352" s="200"/>
      <c r="AT352" s="194" t="s">
        <v>144</v>
      </c>
      <c r="AU352" s="194" t="s">
        <v>81</v>
      </c>
      <c r="AV352" s="191" t="s">
        <v>81</v>
      </c>
      <c r="AW352" s="191" t="s">
        <v>31</v>
      </c>
      <c r="AX352" s="191" t="s">
        <v>79</v>
      </c>
      <c r="AY352" s="194" t="s">
        <v>129</v>
      </c>
    </row>
    <row r="353" s="27" customFormat="true" ht="21.75" hidden="false" customHeight="true" outlineLevel="0" collapsed="false">
      <c r="A353" s="22"/>
      <c r="B353" s="177"/>
      <c r="C353" s="224" t="s">
        <v>701</v>
      </c>
      <c r="D353" s="178" t="s">
        <v>131</v>
      </c>
      <c r="E353" s="179" t="s">
        <v>702</v>
      </c>
      <c r="F353" s="180" t="s">
        <v>703</v>
      </c>
      <c r="G353" s="181" t="s">
        <v>141</v>
      </c>
      <c r="H353" s="182" t="n">
        <v>12.6</v>
      </c>
      <c r="I353" s="183"/>
      <c r="J353" s="184" t="n">
        <f aca="false">ROUND(I353*H353,2)</f>
        <v>0</v>
      </c>
      <c r="K353" s="180" t="s">
        <v>142</v>
      </c>
      <c r="L353" s="23"/>
      <c r="M353" s="185"/>
      <c r="N353" s="186" t="s">
        <v>39</v>
      </c>
      <c r="O353" s="60"/>
      <c r="P353" s="187" t="n">
        <f aca="false">O353*H353</f>
        <v>0</v>
      </c>
      <c r="Q353" s="187" t="n">
        <v>0.00633</v>
      </c>
      <c r="R353" s="187" t="n">
        <f aca="false">Q353*H353</f>
        <v>0.079758</v>
      </c>
      <c r="S353" s="187" t="n">
        <v>0</v>
      </c>
      <c r="T353" s="188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89" t="s">
        <v>217</v>
      </c>
      <c r="AT353" s="189" t="s">
        <v>131</v>
      </c>
      <c r="AU353" s="189" t="s">
        <v>81</v>
      </c>
      <c r="AY353" s="3" t="s">
        <v>129</v>
      </c>
      <c r="BE353" s="190" t="n">
        <f aca="false">IF(N353="základní",J353,0)</f>
        <v>0</v>
      </c>
      <c r="BF353" s="190" t="n">
        <f aca="false">IF(N353="snížená",J353,0)</f>
        <v>0</v>
      </c>
      <c r="BG353" s="190" t="n">
        <f aca="false">IF(N353="zákl. přenesená",J353,0)</f>
        <v>0</v>
      </c>
      <c r="BH353" s="190" t="n">
        <f aca="false">IF(N353="sníž. přenesená",J353,0)</f>
        <v>0</v>
      </c>
      <c r="BI353" s="190" t="n">
        <f aca="false">IF(N353="nulová",J353,0)</f>
        <v>0</v>
      </c>
      <c r="BJ353" s="3" t="s">
        <v>79</v>
      </c>
      <c r="BK353" s="190" t="n">
        <f aca="false">ROUND(I353*H353,2)</f>
        <v>0</v>
      </c>
      <c r="BL353" s="3" t="s">
        <v>217</v>
      </c>
      <c r="BM353" s="189" t="s">
        <v>704</v>
      </c>
    </row>
    <row r="354" s="191" customFormat="true" ht="12.8" hidden="false" customHeight="false" outlineLevel="0" collapsed="false">
      <c r="B354" s="192"/>
      <c r="D354" s="193" t="s">
        <v>144</v>
      </c>
      <c r="E354" s="194"/>
      <c r="F354" s="195" t="s">
        <v>700</v>
      </c>
      <c r="H354" s="196" t="n">
        <v>12.6</v>
      </c>
      <c r="I354" s="197"/>
      <c r="L354" s="192"/>
      <c r="M354" s="198"/>
      <c r="N354" s="199"/>
      <c r="O354" s="199"/>
      <c r="P354" s="199"/>
      <c r="Q354" s="199"/>
      <c r="R354" s="199"/>
      <c r="S354" s="199"/>
      <c r="T354" s="200"/>
      <c r="AT354" s="194" t="s">
        <v>144</v>
      </c>
      <c r="AU354" s="194" t="s">
        <v>81</v>
      </c>
      <c r="AV354" s="191" t="s">
        <v>81</v>
      </c>
      <c r="AW354" s="191" t="s">
        <v>31</v>
      </c>
      <c r="AX354" s="191" t="s">
        <v>79</v>
      </c>
      <c r="AY354" s="194" t="s">
        <v>129</v>
      </c>
    </row>
    <row r="355" s="27" customFormat="true" ht="33" hidden="false" customHeight="true" outlineLevel="0" collapsed="false">
      <c r="A355" s="22"/>
      <c r="B355" s="177"/>
      <c r="C355" s="223" t="s">
        <v>705</v>
      </c>
      <c r="D355" s="213" t="s">
        <v>569</v>
      </c>
      <c r="E355" s="214" t="s">
        <v>706</v>
      </c>
      <c r="F355" s="215" t="s">
        <v>707</v>
      </c>
      <c r="G355" s="216" t="s">
        <v>141</v>
      </c>
      <c r="H355" s="217" t="n">
        <v>13.86</v>
      </c>
      <c r="I355" s="218"/>
      <c r="J355" s="219" t="n">
        <f aca="false">ROUND(I355*H355,2)</f>
        <v>0</v>
      </c>
      <c r="K355" s="215" t="s">
        <v>142</v>
      </c>
      <c r="L355" s="220"/>
      <c r="M355" s="221"/>
      <c r="N355" s="222" t="s">
        <v>39</v>
      </c>
      <c r="O355" s="60"/>
      <c r="P355" s="187" t="n">
        <f aca="false">O355*H355</f>
        <v>0</v>
      </c>
      <c r="Q355" s="187" t="n">
        <v>0.0192</v>
      </c>
      <c r="R355" s="187" t="n">
        <f aca="false">Q355*H355</f>
        <v>0.266112</v>
      </c>
      <c r="S355" s="187" t="n">
        <v>0</v>
      </c>
      <c r="T355" s="188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89" t="s">
        <v>285</v>
      </c>
      <c r="AT355" s="189" t="s">
        <v>569</v>
      </c>
      <c r="AU355" s="189" t="s">
        <v>81</v>
      </c>
      <c r="AY355" s="3" t="s">
        <v>129</v>
      </c>
      <c r="BE355" s="190" t="n">
        <f aca="false">IF(N355="základní",J355,0)</f>
        <v>0</v>
      </c>
      <c r="BF355" s="190" t="n">
        <f aca="false">IF(N355="snížená",J355,0)</f>
        <v>0</v>
      </c>
      <c r="BG355" s="190" t="n">
        <f aca="false">IF(N355="zákl. přenesená",J355,0)</f>
        <v>0</v>
      </c>
      <c r="BH355" s="190" t="n">
        <f aca="false">IF(N355="sníž. přenesená",J355,0)</f>
        <v>0</v>
      </c>
      <c r="BI355" s="190" t="n">
        <f aca="false">IF(N355="nulová",J355,0)</f>
        <v>0</v>
      </c>
      <c r="BJ355" s="3" t="s">
        <v>79</v>
      </c>
      <c r="BK355" s="190" t="n">
        <f aca="false">ROUND(I355*H355,2)</f>
        <v>0</v>
      </c>
      <c r="BL355" s="3" t="s">
        <v>217</v>
      </c>
      <c r="BM355" s="189" t="s">
        <v>708</v>
      </c>
    </row>
    <row r="356" s="191" customFormat="true" ht="12.8" hidden="false" customHeight="false" outlineLevel="0" collapsed="false">
      <c r="B356" s="192"/>
      <c r="D356" s="193" t="s">
        <v>144</v>
      </c>
      <c r="F356" s="195" t="s">
        <v>709</v>
      </c>
      <c r="H356" s="196" t="n">
        <v>13.86</v>
      </c>
      <c r="I356" s="197"/>
      <c r="L356" s="192"/>
      <c r="M356" s="198"/>
      <c r="N356" s="199"/>
      <c r="O356" s="199"/>
      <c r="P356" s="199"/>
      <c r="Q356" s="199"/>
      <c r="R356" s="199"/>
      <c r="S356" s="199"/>
      <c r="T356" s="200"/>
      <c r="AT356" s="194" t="s">
        <v>144</v>
      </c>
      <c r="AU356" s="194" t="s">
        <v>81</v>
      </c>
      <c r="AV356" s="191" t="s">
        <v>81</v>
      </c>
      <c r="AW356" s="191" t="s">
        <v>2</v>
      </c>
      <c r="AX356" s="191" t="s">
        <v>79</v>
      </c>
      <c r="AY356" s="194" t="s">
        <v>129</v>
      </c>
    </row>
    <row r="357" s="27" customFormat="true" ht="21.75" hidden="false" customHeight="true" outlineLevel="0" collapsed="false">
      <c r="A357" s="22"/>
      <c r="B357" s="177"/>
      <c r="C357" s="224" t="s">
        <v>710</v>
      </c>
      <c r="D357" s="178" t="s">
        <v>131</v>
      </c>
      <c r="E357" s="179" t="s">
        <v>711</v>
      </c>
      <c r="F357" s="180" t="s">
        <v>712</v>
      </c>
      <c r="G357" s="181" t="s">
        <v>141</v>
      </c>
      <c r="H357" s="182" t="n">
        <v>12.6</v>
      </c>
      <c r="I357" s="183"/>
      <c r="J357" s="184" t="n">
        <f aca="false">ROUND(I357*H357,2)</f>
        <v>0</v>
      </c>
      <c r="K357" s="180" t="s">
        <v>142</v>
      </c>
      <c r="L357" s="23"/>
      <c r="M357" s="185"/>
      <c r="N357" s="186" t="s">
        <v>39</v>
      </c>
      <c r="O357" s="60"/>
      <c r="P357" s="187" t="n">
        <f aca="false">O357*H357</f>
        <v>0</v>
      </c>
      <c r="Q357" s="187" t="n">
        <v>0</v>
      </c>
      <c r="R357" s="187" t="n">
        <f aca="false">Q357*H357</f>
        <v>0</v>
      </c>
      <c r="S357" s="187" t="n">
        <v>0</v>
      </c>
      <c r="T357" s="188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89" t="s">
        <v>217</v>
      </c>
      <c r="AT357" s="189" t="s">
        <v>131</v>
      </c>
      <c r="AU357" s="189" t="s">
        <v>81</v>
      </c>
      <c r="AY357" s="3" t="s">
        <v>129</v>
      </c>
      <c r="BE357" s="190" t="n">
        <f aca="false">IF(N357="základní",J357,0)</f>
        <v>0</v>
      </c>
      <c r="BF357" s="190" t="n">
        <f aca="false">IF(N357="snížená",J357,0)</f>
        <v>0</v>
      </c>
      <c r="BG357" s="190" t="n">
        <f aca="false">IF(N357="zákl. přenesená",J357,0)</f>
        <v>0</v>
      </c>
      <c r="BH357" s="190" t="n">
        <f aca="false">IF(N357="sníž. přenesená",J357,0)</f>
        <v>0</v>
      </c>
      <c r="BI357" s="190" t="n">
        <f aca="false">IF(N357="nulová",J357,0)</f>
        <v>0</v>
      </c>
      <c r="BJ357" s="3" t="s">
        <v>79</v>
      </c>
      <c r="BK357" s="190" t="n">
        <f aca="false">ROUND(I357*H357,2)</f>
        <v>0</v>
      </c>
      <c r="BL357" s="3" t="s">
        <v>217</v>
      </c>
      <c r="BM357" s="189" t="s">
        <v>713</v>
      </c>
    </row>
    <row r="358" s="27" customFormat="true" ht="33" hidden="false" customHeight="true" outlineLevel="0" collapsed="false">
      <c r="A358" s="22"/>
      <c r="B358" s="177"/>
      <c r="C358" s="224" t="s">
        <v>714</v>
      </c>
      <c r="D358" s="178" t="s">
        <v>131</v>
      </c>
      <c r="E358" s="179" t="s">
        <v>715</v>
      </c>
      <c r="F358" s="180" t="s">
        <v>716</v>
      </c>
      <c r="G358" s="181" t="s">
        <v>141</v>
      </c>
      <c r="H358" s="182" t="n">
        <v>12.6</v>
      </c>
      <c r="I358" s="183"/>
      <c r="J358" s="184" t="n">
        <f aca="false">ROUND(I358*H358,2)</f>
        <v>0</v>
      </c>
      <c r="K358" s="180" t="s">
        <v>142</v>
      </c>
      <c r="L358" s="23"/>
      <c r="M358" s="185"/>
      <c r="N358" s="186" t="s">
        <v>39</v>
      </c>
      <c r="O358" s="60"/>
      <c r="P358" s="187" t="n">
        <f aca="false">O358*H358</f>
        <v>0</v>
      </c>
      <c r="Q358" s="187" t="n">
        <v>0</v>
      </c>
      <c r="R358" s="187" t="n">
        <f aca="false">Q358*H358</f>
        <v>0</v>
      </c>
      <c r="S358" s="187" t="n">
        <v>0</v>
      </c>
      <c r="T358" s="188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89" t="s">
        <v>217</v>
      </c>
      <c r="AT358" s="189" t="s">
        <v>131</v>
      </c>
      <c r="AU358" s="189" t="s">
        <v>81</v>
      </c>
      <c r="AY358" s="3" t="s">
        <v>129</v>
      </c>
      <c r="BE358" s="190" t="n">
        <f aca="false">IF(N358="základní",J358,0)</f>
        <v>0</v>
      </c>
      <c r="BF358" s="190" t="n">
        <f aca="false">IF(N358="snížená",J358,0)</f>
        <v>0</v>
      </c>
      <c r="BG358" s="190" t="n">
        <f aca="false">IF(N358="zákl. přenesená",J358,0)</f>
        <v>0</v>
      </c>
      <c r="BH358" s="190" t="n">
        <f aca="false">IF(N358="sníž. přenesená",J358,0)</f>
        <v>0</v>
      </c>
      <c r="BI358" s="190" t="n">
        <f aca="false">IF(N358="nulová",J358,0)</f>
        <v>0</v>
      </c>
      <c r="BJ358" s="3" t="s">
        <v>79</v>
      </c>
      <c r="BK358" s="190" t="n">
        <f aca="false">ROUND(I358*H358,2)</f>
        <v>0</v>
      </c>
      <c r="BL358" s="3" t="s">
        <v>217</v>
      </c>
      <c r="BM358" s="189" t="s">
        <v>717</v>
      </c>
    </row>
    <row r="359" s="27" customFormat="true" ht="21.75" hidden="false" customHeight="true" outlineLevel="0" collapsed="false">
      <c r="A359" s="22"/>
      <c r="B359" s="177"/>
      <c r="C359" s="224" t="s">
        <v>718</v>
      </c>
      <c r="D359" s="178" t="s">
        <v>131</v>
      </c>
      <c r="E359" s="179" t="s">
        <v>719</v>
      </c>
      <c r="F359" s="180" t="s">
        <v>720</v>
      </c>
      <c r="G359" s="181" t="s">
        <v>141</v>
      </c>
      <c r="H359" s="182" t="n">
        <v>14.32</v>
      </c>
      <c r="I359" s="183"/>
      <c r="J359" s="184" t="n">
        <f aca="false">ROUND(I359*H359,2)</f>
        <v>0</v>
      </c>
      <c r="K359" s="180" t="s">
        <v>142</v>
      </c>
      <c r="L359" s="23"/>
      <c r="M359" s="185"/>
      <c r="N359" s="186" t="s">
        <v>39</v>
      </c>
      <c r="O359" s="60"/>
      <c r="P359" s="187" t="n">
        <f aca="false">O359*H359</f>
        <v>0</v>
      </c>
      <c r="Q359" s="187" t="n">
        <v>0.0015</v>
      </c>
      <c r="R359" s="187" t="n">
        <f aca="false">Q359*H359</f>
        <v>0.02148</v>
      </c>
      <c r="S359" s="187" t="n">
        <v>0</v>
      </c>
      <c r="T359" s="188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89" t="s">
        <v>217</v>
      </c>
      <c r="AT359" s="189" t="s">
        <v>131</v>
      </c>
      <c r="AU359" s="189" t="s">
        <v>81</v>
      </c>
      <c r="AY359" s="3" t="s">
        <v>129</v>
      </c>
      <c r="BE359" s="190" t="n">
        <f aca="false">IF(N359="základní",J359,0)</f>
        <v>0</v>
      </c>
      <c r="BF359" s="190" t="n">
        <f aca="false">IF(N359="snížená",J359,0)</f>
        <v>0</v>
      </c>
      <c r="BG359" s="190" t="n">
        <f aca="false">IF(N359="zákl. přenesená",J359,0)</f>
        <v>0</v>
      </c>
      <c r="BH359" s="190" t="n">
        <f aca="false">IF(N359="sníž. přenesená",J359,0)</f>
        <v>0</v>
      </c>
      <c r="BI359" s="190" t="n">
        <f aca="false">IF(N359="nulová",J359,0)</f>
        <v>0</v>
      </c>
      <c r="BJ359" s="3" t="s">
        <v>79</v>
      </c>
      <c r="BK359" s="190" t="n">
        <f aca="false">ROUND(I359*H359,2)</f>
        <v>0</v>
      </c>
      <c r="BL359" s="3" t="s">
        <v>217</v>
      </c>
      <c r="BM359" s="189" t="s">
        <v>721</v>
      </c>
    </row>
    <row r="360" s="191" customFormat="true" ht="12.8" hidden="false" customHeight="false" outlineLevel="0" collapsed="false">
      <c r="B360" s="192"/>
      <c r="D360" s="193" t="s">
        <v>144</v>
      </c>
      <c r="E360" s="194"/>
      <c r="F360" s="195" t="s">
        <v>722</v>
      </c>
      <c r="H360" s="196" t="n">
        <v>14.32</v>
      </c>
      <c r="I360" s="197"/>
      <c r="L360" s="192"/>
      <c r="M360" s="198"/>
      <c r="N360" s="199"/>
      <c r="O360" s="199"/>
      <c r="P360" s="199"/>
      <c r="Q360" s="199"/>
      <c r="R360" s="199"/>
      <c r="S360" s="199"/>
      <c r="T360" s="200"/>
      <c r="AT360" s="194" t="s">
        <v>144</v>
      </c>
      <c r="AU360" s="194" t="s">
        <v>81</v>
      </c>
      <c r="AV360" s="191" t="s">
        <v>81</v>
      </c>
      <c r="AW360" s="191" t="s">
        <v>31</v>
      </c>
      <c r="AX360" s="191" t="s">
        <v>79</v>
      </c>
      <c r="AY360" s="194" t="s">
        <v>129</v>
      </c>
    </row>
    <row r="361" s="27" customFormat="true" ht="16.5" hidden="false" customHeight="true" outlineLevel="0" collapsed="false">
      <c r="A361" s="22"/>
      <c r="B361" s="177"/>
      <c r="C361" s="224" t="s">
        <v>723</v>
      </c>
      <c r="D361" s="178" t="s">
        <v>131</v>
      </c>
      <c r="E361" s="179" t="s">
        <v>724</v>
      </c>
      <c r="F361" s="180" t="s">
        <v>725</v>
      </c>
      <c r="G361" s="181" t="s">
        <v>150</v>
      </c>
      <c r="H361" s="182" t="n">
        <v>33.7</v>
      </c>
      <c r="I361" s="183"/>
      <c r="J361" s="184" t="n">
        <f aca="false">ROUND(I361*H361,2)</f>
        <v>0</v>
      </c>
      <c r="K361" s="180"/>
      <c r="L361" s="23"/>
      <c r="M361" s="185"/>
      <c r="N361" s="186" t="s">
        <v>39</v>
      </c>
      <c r="O361" s="60"/>
      <c r="P361" s="187" t="n">
        <f aca="false">O361*H361</f>
        <v>0</v>
      </c>
      <c r="Q361" s="187" t="n">
        <v>3E-005</v>
      </c>
      <c r="R361" s="187" t="n">
        <f aca="false">Q361*H361</f>
        <v>0.001011</v>
      </c>
      <c r="S361" s="187" t="n">
        <v>0</v>
      </c>
      <c r="T361" s="188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89" t="s">
        <v>217</v>
      </c>
      <c r="AT361" s="189" t="s">
        <v>131</v>
      </c>
      <c r="AU361" s="189" t="s">
        <v>81</v>
      </c>
      <c r="AY361" s="3" t="s">
        <v>129</v>
      </c>
      <c r="BE361" s="190" t="n">
        <f aca="false">IF(N361="základní",J361,0)</f>
        <v>0</v>
      </c>
      <c r="BF361" s="190" t="n">
        <f aca="false">IF(N361="snížená",J361,0)</f>
        <v>0</v>
      </c>
      <c r="BG361" s="190" t="n">
        <f aca="false">IF(N361="zákl. přenesená",J361,0)</f>
        <v>0</v>
      </c>
      <c r="BH361" s="190" t="n">
        <f aca="false">IF(N361="sníž. přenesená",J361,0)</f>
        <v>0</v>
      </c>
      <c r="BI361" s="190" t="n">
        <f aca="false">IF(N361="nulová",J361,0)</f>
        <v>0</v>
      </c>
      <c r="BJ361" s="3" t="s">
        <v>79</v>
      </c>
      <c r="BK361" s="190" t="n">
        <f aca="false">ROUND(I361*H361,2)</f>
        <v>0</v>
      </c>
      <c r="BL361" s="3" t="s">
        <v>217</v>
      </c>
      <c r="BM361" s="189" t="s">
        <v>726</v>
      </c>
    </row>
    <row r="362" s="191" customFormat="true" ht="12.8" hidden="false" customHeight="false" outlineLevel="0" collapsed="false">
      <c r="B362" s="192"/>
      <c r="D362" s="193" t="s">
        <v>144</v>
      </c>
      <c r="E362" s="194"/>
      <c r="F362" s="195" t="s">
        <v>727</v>
      </c>
      <c r="H362" s="196" t="n">
        <v>33.7</v>
      </c>
      <c r="I362" s="197"/>
      <c r="L362" s="192"/>
      <c r="M362" s="198"/>
      <c r="N362" s="199"/>
      <c r="O362" s="199"/>
      <c r="P362" s="199"/>
      <c r="Q362" s="199"/>
      <c r="R362" s="199"/>
      <c r="S362" s="199"/>
      <c r="T362" s="200"/>
      <c r="AT362" s="194" t="s">
        <v>144</v>
      </c>
      <c r="AU362" s="194" t="s">
        <v>81</v>
      </c>
      <c r="AV362" s="191" t="s">
        <v>81</v>
      </c>
      <c r="AW362" s="191" t="s">
        <v>31</v>
      </c>
      <c r="AX362" s="191" t="s">
        <v>79</v>
      </c>
      <c r="AY362" s="194" t="s">
        <v>129</v>
      </c>
    </row>
    <row r="363" s="27" customFormat="true" ht="21.75" hidden="false" customHeight="true" outlineLevel="0" collapsed="false">
      <c r="A363" s="22"/>
      <c r="B363" s="177"/>
      <c r="C363" s="224" t="s">
        <v>728</v>
      </c>
      <c r="D363" s="178" t="s">
        <v>131</v>
      </c>
      <c r="E363" s="179" t="s">
        <v>729</v>
      </c>
      <c r="F363" s="180" t="s">
        <v>730</v>
      </c>
      <c r="G363" s="181" t="s">
        <v>362</v>
      </c>
      <c r="H363" s="210"/>
      <c r="I363" s="183"/>
      <c r="J363" s="184" t="n">
        <f aca="false">ROUND(I363*H363,2)</f>
        <v>0</v>
      </c>
      <c r="K363" s="180" t="s">
        <v>142</v>
      </c>
      <c r="L363" s="23"/>
      <c r="M363" s="185"/>
      <c r="N363" s="186" t="s">
        <v>39</v>
      </c>
      <c r="O363" s="60"/>
      <c r="P363" s="187" t="n">
        <f aca="false">O363*H363</f>
        <v>0</v>
      </c>
      <c r="Q363" s="187" t="n">
        <v>0</v>
      </c>
      <c r="R363" s="187" t="n">
        <f aca="false">Q363*H363</f>
        <v>0</v>
      </c>
      <c r="S363" s="187" t="n">
        <v>0</v>
      </c>
      <c r="T363" s="188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89" t="s">
        <v>217</v>
      </c>
      <c r="AT363" s="189" t="s">
        <v>131</v>
      </c>
      <c r="AU363" s="189" t="s">
        <v>81</v>
      </c>
      <c r="AY363" s="3" t="s">
        <v>129</v>
      </c>
      <c r="BE363" s="190" t="n">
        <f aca="false">IF(N363="základní",J363,0)</f>
        <v>0</v>
      </c>
      <c r="BF363" s="190" t="n">
        <f aca="false">IF(N363="snížená",J363,0)</f>
        <v>0</v>
      </c>
      <c r="BG363" s="190" t="n">
        <f aca="false">IF(N363="zákl. přenesená",J363,0)</f>
        <v>0</v>
      </c>
      <c r="BH363" s="190" t="n">
        <f aca="false">IF(N363="sníž. přenesená",J363,0)</f>
        <v>0</v>
      </c>
      <c r="BI363" s="190" t="n">
        <f aca="false">IF(N363="nulová",J363,0)</f>
        <v>0</v>
      </c>
      <c r="BJ363" s="3" t="s">
        <v>79</v>
      </c>
      <c r="BK363" s="190" t="n">
        <f aca="false">ROUND(I363*H363,2)</f>
        <v>0</v>
      </c>
      <c r="BL363" s="3" t="s">
        <v>217</v>
      </c>
      <c r="BM363" s="189" t="s">
        <v>731</v>
      </c>
    </row>
    <row r="364" s="163" customFormat="true" ht="22.8" hidden="false" customHeight="true" outlineLevel="0" collapsed="false">
      <c r="B364" s="164"/>
      <c r="D364" s="165" t="s">
        <v>73</v>
      </c>
      <c r="E364" s="175" t="s">
        <v>732</v>
      </c>
      <c r="F364" s="175" t="s">
        <v>733</v>
      </c>
      <c r="I364" s="167"/>
      <c r="J364" s="176" t="n">
        <f aca="false">BK364</f>
        <v>0</v>
      </c>
      <c r="L364" s="164"/>
      <c r="M364" s="169"/>
      <c r="N364" s="170"/>
      <c r="O364" s="170"/>
      <c r="P364" s="171" t="n">
        <f aca="false">SUM(P365:P384)</f>
        <v>0</v>
      </c>
      <c r="Q364" s="170"/>
      <c r="R364" s="171" t="n">
        <f aca="false">SUM(R365:R384)</f>
        <v>0.6453904</v>
      </c>
      <c r="S364" s="170"/>
      <c r="T364" s="172" t="n">
        <f aca="false">SUM(T365:T384)</f>
        <v>0</v>
      </c>
      <c r="AR364" s="165" t="s">
        <v>81</v>
      </c>
      <c r="AT364" s="173" t="s">
        <v>73</v>
      </c>
      <c r="AU364" s="173" t="s">
        <v>79</v>
      </c>
      <c r="AY364" s="165" t="s">
        <v>129</v>
      </c>
      <c r="BK364" s="174" t="n">
        <f aca="false">SUM(BK365:BK384)</f>
        <v>0</v>
      </c>
    </row>
    <row r="365" s="27" customFormat="true" ht="16.5" hidden="false" customHeight="true" outlineLevel="0" collapsed="false">
      <c r="A365" s="22"/>
      <c r="B365" s="177"/>
      <c r="C365" s="224" t="s">
        <v>734</v>
      </c>
      <c r="D365" s="178" t="s">
        <v>131</v>
      </c>
      <c r="E365" s="179" t="s">
        <v>735</v>
      </c>
      <c r="F365" s="180" t="s">
        <v>736</v>
      </c>
      <c r="G365" s="181" t="s">
        <v>141</v>
      </c>
      <c r="H365" s="182" t="n">
        <v>32.375</v>
      </c>
      <c r="I365" s="183"/>
      <c r="J365" s="184" t="n">
        <f aca="false">ROUND(I365*H365,2)</f>
        <v>0</v>
      </c>
      <c r="K365" s="180" t="s">
        <v>142</v>
      </c>
      <c r="L365" s="23"/>
      <c r="M365" s="185"/>
      <c r="N365" s="186" t="s">
        <v>39</v>
      </c>
      <c r="O365" s="60"/>
      <c r="P365" s="187" t="n">
        <f aca="false">O365*H365</f>
        <v>0</v>
      </c>
      <c r="Q365" s="187" t="n">
        <v>0.0003</v>
      </c>
      <c r="R365" s="187" t="n">
        <f aca="false">Q365*H365</f>
        <v>0.0097125</v>
      </c>
      <c r="S365" s="187" t="n">
        <v>0</v>
      </c>
      <c r="T365" s="188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89" t="s">
        <v>217</v>
      </c>
      <c r="AT365" s="189" t="s">
        <v>131</v>
      </c>
      <c r="AU365" s="189" t="s">
        <v>81</v>
      </c>
      <c r="AY365" s="3" t="s">
        <v>129</v>
      </c>
      <c r="BE365" s="190" t="n">
        <f aca="false">IF(N365="základní",J365,0)</f>
        <v>0</v>
      </c>
      <c r="BF365" s="190" t="n">
        <f aca="false">IF(N365="snížená",J365,0)</f>
        <v>0</v>
      </c>
      <c r="BG365" s="190" t="n">
        <f aca="false">IF(N365="zákl. přenesená",J365,0)</f>
        <v>0</v>
      </c>
      <c r="BH365" s="190" t="n">
        <f aca="false">IF(N365="sníž. přenesená",J365,0)</f>
        <v>0</v>
      </c>
      <c r="BI365" s="190" t="n">
        <f aca="false">IF(N365="nulová",J365,0)</f>
        <v>0</v>
      </c>
      <c r="BJ365" s="3" t="s">
        <v>79</v>
      </c>
      <c r="BK365" s="190" t="n">
        <f aca="false">ROUND(I365*H365,2)</f>
        <v>0</v>
      </c>
      <c r="BL365" s="3" t="s">
        <v>217</v>
      </c>
      <c r="BM365" s="189" t="s">
        <v>737</v>
      </c>
    </row>
    <row r="366" s="191" customFormat="true" ht="12.8" hidden="false" customHeight="false" outlineLevel="0" collapsed="false">
      <c r="B366" s="192"/>
      <c r="D366" s="193" t="s">
        <v>144</v>
      </c>
      <c r="E366" s="194"/>
      <c r="F366" s="195" t="s">
        <v>738</v>
      </c>
      <c r="H366" s="196" t="n">
        <v>5.55</v>
      </c>
      <c r="I366" s="197"/>
      <c r="L366" s="192"/>
      <c r="M366" s="198"/>
      <c r="N366" s="199"/>
      <c r="O366" s="199"/>
      <c r="P366" s="199"/>
      <c r="Q366" s="199"/>
      <c r="R366" s="199"/>
      <c r="S366" s="199"/>
      <c r="T366" s="200"/>
      <c r="AT366" s="194" t="s">
        <v>144</v>
      </c>
      <c r="AU366" s="194" t="s">
        <v>81</v>
      </c>
      <c r="AV366" s="191" t="s">
        <v>81</v>
      </c>
      <c r="AW366" s="191" t="s">
        <v>31</v>
      </c>
      <c r="AX366" s="191" t="s">
        <v>74</v>
      </c>
      <c r="AY366" s="194" t="s">
        <v>129</v>
      </c>
    </row>
    <row r="367" s="191" customFormat="true" ht="12.8" hidden="false" customHeight="false" outlineLevel="0" collapsed="false">
      <c r="B367" s="192"/>
      <c r="D367" s="193" t="s">
        <v>144</v>
      </c>
      <c r="E367" s="194"/>
      <c r="F367" s="195" t="s">
        <v>739</v>
      </c>
      <c r="H367" s="196" t="n">
        <v>4.715</v>
      </c>
      <c r="I367" s="197"/>
      <c r="L367" s="192"/>
      <c r="M367" s="198"/>
      <c r="N367" s="199"/>
      <c r="O367" s="199"/>
      <c r="P367" s="199"/>
      <c r="Q367" s="199"/>
      <c r="R367" s="199"/>
      <c r="S367" s="199"/>
      <c r="T367" s="200"/>
      <c r="AT367" s="194" t="s">
        <v>144</v>
      </c>
      <c r="AU367" s="194" t="s">
        <v>81</v>
      </c>
      <c r="AV367" s="191" t="s">
        <v>81</v>
      </c>
      <c r="AW367" s="191" t="s">
        <v>31</v>
      </c>
      <c r="AX367" s="191" t="s">
        <v>74</v>
      </c>
      <c r="AY367" s="194" t="s">
        <v>129</v>
      </c>
    </row>
    <row r="368" s="191" customFormat="true" ht="12.8" hidden="false" customHeight="false" outlineLevel="0" collapsed="false">
      <c r="B368" s="192"/>
      <c r="D368" s="193" t="s">
        <v>144</v>
      </c>
      <c r="E368" s="194"/>
      <c r="F368" s="195" t="s">
        <v>740</v>
      </c>
      <c r="H368" s="196" t="n">
        <v>7.585</v>
      </c>
      <c r="I368" s="197"/>
      <c r="L368" s="192"/>
      <c r="M368" s="198"/>
      <c r="N368" s="199"/>
      <c r="O368" s="199"/>
      <c r="P368" s="199"/>
      <c r="Q368" s="199"/>
      <c r="R368" s="199"/>
      <c r="S368" s="199"/>
      <c r="T368" s="200"/>
      <c r="AT368" s="194" t="s">
        <v>144</v>
      </c>
      <c r="AU368" s="194" t="s">
        <v>81</v>
      </c>
      <c r="AV368" s="191" t="s">
        <v>81</v>
      </c>
      <c r="AW368" s="191" t="s">
        <v>31</v>
      </c>
      <c r="AX368" s="191" t="s">
        <v>74</v>
      </c>
      <c r="AY368" s="194" t="s">
        <v>129</v>
      </c>
    </row>
    <row r="369" s="191" customFormat="true" ht="12.8" hidden="false" customHeight="false" outlineLevel="0" collapsed="false">
      <c r="B369" s="192"/>
      <c r="D369" s="193" t="s">
        <v>144</v>
      </c>
      <c r="E369" s="194"/>
      <c r="F369" s="195" t="s">
        <v>741</v>
      </c>
      <c r="H369" s="196" t="n">
        <v>13.565</v>
      </c>
      <c r="I369" s="197"/>
      <c r="L369" s="192"/>
      <c r="M369" s="198"/>
      <c r="N369" s="199"/>
      <c r="O369" s="199"/>
      <c r="P369" s="199"/>
      <c r="Q369" s="199"/>
      <c r="R369" s="199"/>
      <c r="S369" s="199"/>
      <c r="T369" s="200"/>
      <c r="AT369" s="194" t="s">
        <v>144</v>
      </c>
      <c r="AU369" s="194" t="s">
        <v>81</v>
      </c>
      <c r="AV369" s="191" t="s">
        <v>81</v>
      </c>
      <c r="AW369" s="191" t="s">
        <v>31</v>
      </c>
      <c r="AX369" s="191" t="s">
        <v>74</v>
      </c>
      <c r="AY369" s="194" t="s">
        <v>129</v>
      </c>
    </row>
    <row r="370" s="191" customFormat="true" ht="12.8" hidden="false" customHeight="false" outlineLevel="0" collapsed="false">
      <c r="B370" s="192"/>
      <c r="D370" s="193" t="s">
        <v>144</v>
      </c>
      <c r="E370" s="194"/>
      <c r="F370" s="195" t="s">
        <v>742</v>
      </c>
      <c r="H370" s="196" t="n">
        <v>0.96</v>
      </c>
      <c r="I370" s="197"/>
      <c r="L370" s="192"/>
      <c r="M370" s="198"/>
      <c r="N370" s="199"/>
      <c r="O370" s="199"/>
      <c r="P370" s="199"/>
      <c r="Q370" s="199"/>
      <c r="R370" s="199"/>
      <c r="S370" s="199"/>
      <c r="T370" s="200"/>
      <c r="AT370" s="194" t="s">
        <v>144</v>
      </c>
      <c r="AU370" s="194" t="s">
        <v>81</v>
      </c>
      <c r="AV370" s="191" t="s">
        <v>81</v>
      </c>
      <c r="AW370" s="191" t="s">
        <v>31</v>
      </c>
      <c r="AX370" s="191" t="s">
        <v>74</v>
      </c>
      <c r="AY370" s="194" t="s">
        <v>129</v>
      </c>
    </row>
    <row r="371" s="201" customFormat="true" ht="12.8" hidden="false" customHeight="false" outlineLevel="0" collapsed="false">
      <c r="B371" s="202"/>
      <c r="D371" s="193" t="s">
        <v>144</v>
      </c>
      <c r="E371" s="203"/>
      <c r="F371" s="204" t="s">
        <v>147</v>
      </c>
      <c r="H371" s="205" t="n">
        <v>32.375</v>
      </c>
      <c r="I371" s="206"/>
      <c r="L371" s="202"/>
      <c r="M371" s="207"/>
      <c r="N371" s="208"/>
      <c r="O371" s="208"/>
      <c r="P371" s="208"/>
      <c r="Q371" s="208"/>
      <c r="R371" s="208"/>
      <c r="S371" s="208"/>
      <c r="T371" s="209"/>
      <c r="AT371" s="203" t="s">
        <v>144</v>
      </c>
      <c r="AU371" s="203" t="s">
        <v>81</v>
      </c>
      <c r="AV371" s="201" t="s">
        <v>135</v>
      </c>
      <c r="AW371" s="201" t="s">
        <v>31</v>
      </c>
      <c r="AX371" s="201" t="s">
        <v>79</v>
      </c>
      <c r="AY371" s="203" t="s">
        <v>129</v>
      </c>
    </row>
    <row r="372" s="27" customFormat="true" ht="21.75" hidden="false" customHeight="true" outlineLevel="0" collapsed="false">
      <c r="A372" s="22"/>
      <c r="B372" s="177"/>
      <c r="C372" s="224" t="s">
        <v>743</v>
      </c>
      <c r="D372" s="178" t="s">
        <v>131</v>
      </c>
      <c r="E372" s="179" t="s">
        <v>744</v>
      </c>
      <c r="F372" s="180" t="s">
        <v>745</v>
      </c>
      <c r="G372" s="181" t="s">
        <v>141</v>
      </c>
      <c r="H372" s="182" t="n">
        <v>32.375</v>
      </c>
      <c r="I372" s="183"/>
      <c r="J372" s="184" t="n">
        <f aca="false">ROUND(I372*H372,2)</f>
        <v>0</v>
      </c>
      <c r="K372" s="180"/>
      <c r="L372" s="23"/>
      <c r="M372" s="185"/>
      <c r="N372" s="186" t="s">
        <v>39</v>
      </c>
      <c r="O372" s="60"/>
      <c r="P372" s="187" t="n">
        <f aca="false">O372*H372</f>
        <v>0</v>
      </c>
      <c r="Q372" s="187" t="n">
        <v>0.0053</v>
      </c>
      <c r="R372" s="187" t="n">
        <f aca="false">Q372*H372</f>
        <v>0.1715875</v>
      </c>
      <c r="S372" s="187" t="n">
        <v>0</v>
      </c>
      <c r="T372" s="188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89" t="s">
        <v>217</v>
      </c>
      <c r="AT372" s="189" t="s">
        <v>131</v>
      </c>
      <c r="AU372" s="189" t="s">
        <v>81</v>
      </c>
      <c r="AY372" s="3" t="s">
        <v>129</v>
      </c>
      <c r="BE372" s="190" t="n">
        <f aca="false">IF(N372="základní",J372,0)</f>
        <v>0</v>
      </c>
      <c r="BF372" s="190" t="n">
        <f aca="false">IF(N372="snížená",J372,0)</f>
        <v>0</v>
      </c>
      <c r="BG372" s="190" t="n">
        <f aca="false">IF(N372="zákl. přenesená",J372,0)</f>
        <v>0</v>
      </c>
      <c r="BH372" s="190" t="n">
        <f aca="false">IF(N372="sníž. přenesená",J372,0)</f>
        <v>0</v>
      </c>
      <c r="BI372" s="190" t="n">
        <f aca="false">IF(N372="nulová",J372,0)</f>
        <v>0</v>
      </c>
      <c r="BJ372" s="3" t="s">
        <v>79</v>
      </c>
      <c r="BK372" s="190" t="n">
        <f aca="false">ROUND(I372*H372,2)</f>
        <v>0</v>
      </c>
      <c r="BL372" s="3" t="s">
        <v>217</v>
      </c>
      <c r="BM372" s="189" t="s">
        <v>746</v>
      </c>
    </row>
    <row r="373" s="191" customFormat="true" ht="12.8" hidden="false" customHeight="false" outlineLevel="0" collapsed="false">
      <c r="B373" s="192"/>
      <c r="D373" s="193" t="s">
        <v>144</v>
      </c>
      <c r="E373" s="194"/>
      <c r="F373" s="195" t="s">
        <v>747</v>
      </c>
      <c r="H373" s="196" t="n">
        <v>32.375</v>
      </c>
      <c r="I373" s="197"/>
      <c r="L373" s="192"/>
      <c r="M373" s="198"/>
      <c r="N373" s="199"/>
      <c r="O373" s="199"/>
      <c r="P373" s="199"/>
      <c r="Q373" s="199"/>
      <c r="R373" s="199"/>
      <c r="S373" s="199"/>
      <c r="T373" s="200"/>
      <c r="AT373" s="194" t="s">
        <v>144</v>
      </c>
      <c r="AU373" s="194" t="s">
        <v>81</v>
      </c>
      <c r="AV373" s="191" t="s">
        <v>81</v>
      </c>
      <c r="AW373" s="191" t="s">
        <v>31</v>
      </c>
      <c r="AX373" s="191" t="s">
        <v>79</v>
      </c>
      <c r="AY373" s="194" t="s">
        <v>129</v>
      </c>
    </row>
    <row r="374" s="27" customFormat="true" ht="16.5" hidden="false" customHeight="true" outlineLevel="0" collapsed="false">
      <c r="A374" s="22"/>
      <c r="B374" s="177"/>
      <c r="C374" s="223" t="s">
        <v>748</v>
      </c>
      <c r="D374" s="213" t="s">
        <v>569</v>
      </c>
      <c r="E374" s="214" t="s">
        <v>749</v>
      </c>
      <c r="F374" s="215" t="s">
        <v>750</v>
      </c>
      <c r="G374" s="216" t="s">
        <v>141</v>
      </c>
      <c r="H374" s="217" t="n">
        <v>36.696</v>
      </c>
      <c r="I374" s="218"/>
      <c r="J374" s="219" t="n">
        <f aca="false">ROUND(I374*H374,2)</f>
        <v>0</v>
      </c>
      <c r="K374" s="215" t="s">
        <v>142</v>
      </c>
      <c r="L374" s="220"/>
      <c r="M374" s="221"/>
      <c r="N374" s="222" t="s">
        <v>39</v>
      </c>
      <c r="O374" s="60"/>
      <c r="P374" s="187" t="n">
        <f aca="false">O374*H374</f>
        <v>0</v>
      </c>
      <c r="Q374" s="187" t="n">
        <v>0.0126</v>
      </c>
      <c r="R374" s="187" t="n">
        <f aca="false">Q374*H374</f>
        <v>0.4623696</v>
      </c>
      <c r="S374" s="187" t="n">
        <v>0</v>
      </c>
      <c r="T374" s="188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89" t="s">
        <v>285</v>
      </c>
      <c r="AT374" s="189" t="s">
        <v>569</v>
      </c>
      <c r="AU374" s="189" t="s">
        <v>81</v>
      </c>
      <c r="AY374" s="3" t="s">
        <v>129</v>
      </c>
      <c r="BE374" s="190" t="n">
        <f aca="false">IF(N374="základní",J374,0)</f>
        <v>0</v>
      </c>
      <c r="BF374" s="190" t="n">
        <f aca="false">IF(N374="snížená",J374,0)</f>
        <v>0</v>
      </c>
      <c r="BG374" s="190" t="n">
        <f aca="false">IF(N374="zákl. přenesená",J374,0)</f>
        <v>0</v>
      </c>
      <c r="BH374" s="190" t="n">
        <f aca="false">IF(N374="sníž. přenesená",J374,0)</f>
        <v>0</v>
      </c>
      <c r="BI374" s="190" t="n">
        <f aca="false">IF(N374="nulová",J374,0)</f>
        <v>0</v>
      </c>
      <c r="BJ374" s="3" t="s">
        <v>79</v>
      </c>
      <c r="BK374" s="190" t="n">
        <f aca="false">ROUND(I374*H374,2)</f>
        <v>0</v>
      </c>
      <c r="BL374" s="3" t="s">
        <v>217</v>
      </c>
      <c r="BM374" s="189" t="s">
        <v>751</v>
      </c>
    </row>
    <row r="375" s="191" customFormat="true" ht="12.8" hidden="false" customHeight="false" outlineLevel="0" collapsed="false">
      <c r="B375" s="192"/>
      <c r="D375" s="193" t="s">
        <v>144</v>
      </c>
      <c r="E375" s="194"/>
      <c r="F375" s="195" t="s">
        <v>752</v>
      </c>
      <c r="H375" s="196" t="n">
        <v>33.36</v>
      </c>
      <c r="I375" s="197"/>
      <c r="L375" s="192"/>
      <c r="M375" s="198"/>
      <c r="N375" s="199"/>
      <c r="O375" s="199"/>
      <c r="P375" s="199"/>
      <c r="Q375" s="199"/>
      <c r="R375" s="199"/>
      <c r="S375" s="199"/>
      <c r="T375" s="200"/>
      <c r="AT375" s="194" t="s">
        <v>144</v>
      </c>
      <c r="AU375" s="194" t="s">
        <v>81</v>
      </c>
      <c r="AV375" s="191" t="s">
        <v>81</v>
      </c>
      <c r="AW375" s="191" t="s">
        <v>31</v>
      </c>
      <c r="AX375" s="191" t="s">
        <v>79</v>
      </c>
      <c r="AY375" s="194" t="s">
        <v>129</v>
      </c>
    </row>
    <row r="376" s="191" customFormat="true" ht="12.8" hidden="false" customHeight="false" outlineLevel="0" collapsed="false">
      <c r="B376" s="192"/>
      <c r="D376" s="193" t="s">
        <v>144</v>
      </c>
      <c r="F376" s="195" t="s">
        <v>753</v>
      </c>
      <c r="H376" s="196" t="n">
        <v>36.696</v>
      </c>
      <c r="I376" s="197"/>
      <c r="L376" s="192"/>
      <c r="M376" s="198"/>
      <c r="N376" s="199"/>
      <c r="O376" s="199"/>
      <c r="P376" s="199"/>
      <c r="Q376" s="199"/>
      <c r="R376" s="199"/>
      <c r="S376" s="199"/>
      <c r="T376" s="200"/>
      <c r="AT376" s="194" t="s">
        <v>144</v>
      </c>
      <c r="AU376" s="194" t="s">
        <v>81</v>
      </c>
      <c r="AV376" s="191" t="s">
        <v>81</v>
      </c>
      <c r="AW376" s="191" t="s">
        <v>2</v>
      </c>
      <c r="AX376" s="191" t="s">
        <v>79</v>
      </c>
      <c r="AY376" s="194" t="s">
        <v>129</v>
      </c>
    </row>
    <row r="377" s="27" customFormat="true" ht="21.75" hidden="false" customHeight="true" outlineLevel="0" collapsed="false">
      <c r="A377" s="22"/>
      <c r="B377" s="177"/>
      <c r="C377" s="224" t="s">
        <v>754</v>
      </c>
      <c r="D377" s="178" t="s">
        <v>131</v>
      </c>
      <c r="E377" s="179" t="s">
        <v>755</v>
      </c>
      <c r="F377" s="180" t="s">
        <v>756</v>
      </c>
      <c r="G377" s="181" t="s">
        <v>141</v>
      </c>
      <c r="H377" s="182" t="n">
        <v>33.36</v>
      </c>
      <c r="I377" s="183"/>
      <c r="J377" s="184" t="n">
        <f aca="false">ROUND(I377*H377,2)</f>
        <v>0</v>
      </c>
      <c r="K377" s="180" t="s">
        <v>142</v>
      </c>
      <c r="L377" s="23"/>
      <c r="M377" s="185"/>
      <c r="N377" s="186" t="s">
        <v>39</v>
      </c>
      <c r="O377" s="60"/>
      <c r="P377" s="187" t="n">
        <f aca="false">O377*H377</f>
        <v>0</v>
      </c>
      <c r="Q377" s="187" t="n">
        <v>0</v>
      </c>
      <c r="R377" s="187" t="n">
        <f aca="false">Q377*H377</f>
        <v>0</v>
      </c>
      <c r="S377" s="187" t="n">
        <v>0</v>
      </c>
      <c r="T377" s="188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89" t="s">
        <v>217</v>
      </c>
      <c r="AT377" s="189" t="s">
        <v>131</v>
      </c>
      <c r="AU377" s="189" t="s">
        <v>81</v>
      </c>
      <c r="AY377" s="3" t="s">
        <v>129</v>
      </c>
      <c r="BE377" s="190" t="n">
        <f aca="false">IF(N377="základní",J377,0)</f>
        <v>0</v>
      </c>
      <c r="BF377" s="190" t="n">
        <f aca="false">IF(N377="snížená",J377,0)</f>
        <v>0</v>
      </c>
      <c r="BG377" s="190" t="n">
        <f aca="false">IF(N377="zákl. přenesená",J377,0)</f>
        <v>0</v>
      </c>
      <c r="BH377" s="190" t="n">
        <f aca="false">IF(N377="sníž. přenesená",J377,0)</f>
        <v>0</v>
      </c>
      <c r="BI377" s="190" t="n">
        <f aca="false">IF(N377="nulová",J377,0)</f>
        <v>0</v>
      </c>
      <c r="BJ377" s="3" t="s">
        <v>79</v>
      </c>
      <c r="BK377" s="190" t="n">
        <f aca="false">ROUND(I377*H377,2)</f>
        <v>0</v>
      </c>
      <c r="BL377" s="3" t="s">
        <v>217</v>
      </c>
      <c r="BM377" s="189" t="s">
        <v>757</v>
      </c>
    </row>
    <row r="378" s="191" customFormat="true" ht="12.8" hidden="false" customHeight="false" outlineLevel="0" collapsed="false">
      <c r="B378" s="192"/>
      <c r="D378" s="193" t="s">
        <v>144</v>
      </c>
      <c r="E378" s="194"/>
      <c r="F378" s="195" t="s">
        <v>752</v>
      </c>
      <c r="H378" s="196" t="n">
        <v>33.36</v>
      </c>
      <c r="I378" s="197"/>
      <c r="L378" s="192"/>
      <c r="M378" s="198"/>
      <c r="N378" s="199"/>
      <c r="O378" s="199"/>
      <c r="P378" s="199"/>
      <c r="Q378" s="199"/>
      <c r="R378" s="199"/>
      <c r="S378" s="199"/>
      <c r="T378" s="200"/>
      <c r="AT378" s="194" t="s">
        <v>144</v>
      </c>
      <c r="AU378" s="194" t="s">
        <v>81</v>
      </c>
      <c r="AV378" s="191" t="s">
        <v>81</v>
      </c>
      <c r="AW378" s="191" t="s">
        <v>31</v>
      </c>
      <c r="AX378" s="191" t="s">
        <v>79</v>
      </c>
      <c r="AY378" s="194" t="s">
        <v>129</v>
      </c>
    </row>
    <row r="379" s="27" customFormat="true" ht="21.75" hidden="false" customHeight="true" outlineLevel="0" collapsed="false">
      <c r="A379" s="22"/>
      <c r="B379" s="177"/>
      <c r="C379" s="224" t="s">
        <v>758</v>
      </c>
      <c r="D379" s="178" t="s">
        <v>131</v>
      </c>
      <c r="E379" s="179" t="s">
        <v>759</v>
      </c>
      <c r="F379" s="180" t="s">
        <v>760</v>
      </c>
      <c r="G379" s="181" t="s">
        <v>141</v>
      </c>
      <c r="H379" s="182" t="n">
        <v>33.36</v>
      </c>
      <c r="I379" s="183"/>
      <c r="J379" s="184" t="n">
        <f aca="false">ROUND(I379*H379,2)</f>
        <v>0</v>
      </c>
      <c r="K379" s="180" t="s">
        <v>142</v>
      </c>
      <c r="L379" s="23"/>
      <c r="M379" s="185"/>
      <c r="N379" s="186" t="s">
        <v>39</v>
      </c>
      <c r="O379" s="60"/>
      <c r="P379" s="187" t="n">
        <f aca="false">O379*H379</f>
        <v>0</v>
      </c>
      <c r="Q379" s="187" t="n">
        <v>0</v>
      </c>
      <c r="R379" s="187" t="n">
        <f aca="false">Q379*H379</f>
        <v>0</v>
      </c>
      <c r="S379" s="187" t="n">
        <v>0</v>
      </c>
      <c r="T379" s="188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89" t="s">
        <v>217</v>
      </c>
      <c r="AT379" s="189" t="s">
        <v>131</v>
      </c>
      <c r="AU379" s="189" t="s">
        <v>81</v>
      </c>
      <c r="AY379" s="3" t="s">
        <v>129</v>
      </c>
      <c r="BE379" s="190" t="n">
        <f aca="false">IF(N379="základní",J379,0)</f>
        <v>0</v>
      </c>
      <c r="BF379" s="190" t="n">
        <f aca="false">IF(N379="snížená",J379,0)</f>
        <v>0</v>
      </c>
      <c r="BG379" s="190" t="n">
        <f aca="false">IF(N379="zákl. přenesená",J379,0)</f>
        <v>0</v>
      </c>
      <c r="BH379" s="190" t="n">
        <f aca="false">IF(N379="sníž. přenesená",J379,0)</f>
        <v>0</v>
      </c>
      <c r="BI379" s="190" t="n">
        <f aca="false">IF(N379="nulová",J379,0)</f>
        <v>0</v>
      </c>
      <c r="BJ379" s="3" t="s">
        <v>79</v>
      </c>
      <c r="BK379" s="190" t="n">
        <f aca="false">ROUND(I379*H379,2)</f>
        <v>0</v>
      </c>
      <c r="BL379" s="3" t="s">
        <v>217</v>
      </c>
      <c r="BM379" s="189" t="s">
        <v>761</v>
      </c>
    </row>
    <row r="380" s="27" customFormat="true" ht="16.5" hidden="false" customHeight="true" outlineLevel="0" collapsed="false">
      <c r="A380" s="22"/>
      <c r="B380" s="177"/>
      <c r="C380" s="224" t="s">
        <v>762</v>
      </c>
      <c r="D380" s="178" t="s">
        <v>131</v>
      </c>
      <c r="E380" s="179" t="s">
        <v>763</v>
      </c>
      <c r="F380" s="180" t="s">
        <v>764</v>
      </c>
      <c r="G380" s="181" t="s">
        <v>150</v>
      </c>
      <c r="H380" s="182" t="n">
        <v>26</v>
      </c>
      <c r="I380" s="183"/>
      <c r="J380" s="184" t="n">
        <f aca="false">ROUND(I380*H380,2)</f>
        <v>0</v>
      </c>
      <c r="K380" s="180" t="s">
        <v>142</v>
      </c>
      <c r="L380" s="23"/>
      <c r="M380" s="185"/>
      <c r="N380" s="186" t="s">
        <v>39</v>
      </c>
      <c r="O380" s="60"/>
      <c r="P380" s="187" t="n">
        <f aca="false">O380*H380</f>
        <v>0</v>
      </c>
      <c r="Q380" s="187" t="n">
        <v>3E-005</v>
      </c>
      <c r="R380" s="187" t="n">
        <f aca="false">Q380*H380</f>
        <v>0.00078</v>
      </c>
      <c r="S380" s="187" t="n">
        <v>0</v>
      </c>
      <c r="T380" s="188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89" t="s">
        <v>217</v>
      </c>
      <c r="AT380" s="189" t="s">
        <v>131</v>
      </c>
      <c r="AU380" s="189" t="s">
        <v>81</v>
      </c>
      <c r="AY380" s="3" t="s">
        <v>129</v>
      </c>
      <c r="BE380" s="190" t="n">
        <f aca="false">IF(N380="základní",J380,0)</f>
        <v>0</v>
      </c>
      <c r="BF380" s="190" t="n">
        <f aca="false">IF(N380="snížená",J380,0)</f>
        <v>0</v>
      </c>
      <c r="BG380" s="190" t="n">
        <f aca="false">IF(N380="zákl. přenesená",J380,0)</f>
        <v>0</v>
      </c>
      <c r="BH380" s="190" t="n">
        <f aca="false">IF(N380="sníž. přenesená",J380,0)</f>
        <v>0</v>
      </c>
      <c r="BI380" s="190" t="n">
        <f aca="false">IF(N380="nulová",J380,0)</f>
        <v>0</v>
      </c>
      <c r="BJ380" s="3" t="s">
        <v>79</v>
      </c>
      <c r="BK380" s="190" t="n">
        <f aca="false">ROUND(I380*H380,2)</f>
        <v>0</v>
      </c>
      <c r="BL380" s="3" t="s">
        <v>217</v>
      </c>
      <c r="BM380" s="189" t="s">
        <v>765</v>
      </c>
    </row>
    <row r="381" s="191" customFormat="true" ht="12.8" hidden="false" customHeight="false" outlineLevel="0" collapsed="false">
      <c r="B381" s="192"/>
      <c r="D381" s="193" t="s">
        <v>144</v>
      </c>
      <c r="E381" s="194"/>
      <c r="F381" s="195" t="s">
        <v>766</v>
      </c>
      <c r="H381" s="196" t="n">
        <v>26</v>
      </c>
      <c r="I381" s="197"/>
      <c r="L381" s="192"/>
      <c r="M381" s="198"/>
      <c r="N381" s="199"/>
      <c r="O381" s="199"/>
      <c r="P381" s="199"/>
      <c r="Q381" s="199"/>
      <c r="R381" s="199"/>
      <c r="S381" s="199"/>
      <c r="T381" s="200"/>
      <c r="AT381" s="194" t="s">
        <v>144</v>
      </c>
      <c r="AU381" s="194" t="s">
        <v>81</v>
      </c>
      <c r="AV381" s="191" t="s">
        <v>81</v>
      </c>
      <c r="AW381" s="191" t="s">
        <v>31</v>
      </c>
      <c r="AX381" s="191" t="s">
        <v>79</v>
      </c>
      <c r="AY381" s="194" t="s">
        <v>129</v>
      </c>
    </row>
    <row r="382" s="27" customFormat="true" ht="21.75" hidden="false" customHeight="true" outlineLevel="0" collapsed="false">
      <c r="A382" s="22"/>
      <c r="B382" s="177"/>
      <c r="C382" s="224" t="s">
        <v>767</v>
      </c>
      <c r="D382" s="178" t="s">
        <v>131</v>
      </c>
      <c r="E382" s="179" t="s">
        <v>768</v>
      </c>
      <c r="F382" s="180" t="s">
        <v>769</v>
      </c>
      <c r="G382" s="181" t="s">
        <v>141</v>
      </c>
      <c r="H382" s="182" t="n">
        <v>0.96</v>
      </c>
      <c r="I382" s="183"/>
      <c r="J382" s="184" t="n">
        <f aca="false">ROUND(I382*H382,2)</f>
        <v>0</v>
      </c>
      <c r="K382" s="180"/>
      <c r="L382" s="23"/>
      <c r="M382" s="185"/>
      <c r="N382" s="186" t="s">
        <v>39</v>
      </c>
      <c r="O382" s="60"/>
      <c r="P382" s="187" t="n">
        <f aca="false">O382*H382</f>
        <v>0</v>
      </c>
      <c r="Q382" s="187" t="n">
        <v>0.00098</v>
      </c>
      <c r="R382" s="187" t="n">
        <f aca="false">Q382*H382</f>
        <v>0.0009408</v>
      </c>
      <c r="S382" s="187" t="n">
        <v>0</v>
      </c>
      <c r="T382" s="188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89" t="s">
        <v>217</v>
      </c>
      <c r="AT382" s="189" t="s">
        <v>131</v>
      </c>
      <c r="AU382" s="189" t="s">
        <v>81</v>
      </c>
      <c r="AY382" s="3" t="s">
        <v>129</v>
      </c>
      <c r="BE382" s="190" t="n">
        <f aca="false">IF(N382="základní",J382,0)</f>
        <v>0</v>
      </c>
      <c r="BF382" s="190" t="n">
        <f aca="false">IF(N382="snížená",J382,0)</f>
        <v>0</v>
      </c>
      <c r="BG382" s="190" t="n">
        <f aca="false">IF(N382="zákl. přenesená",J382,0)</f>
        <v>0</v>
      </c>
      <c r="BH382" s="190" t="n">
        <f aca="false">IF(N382="sníž. přenesená",J382,0)</f>
        <v>0</v>
      </c>
      <c r="BI382" s="190" t="n">
        <f aca="false">IF(N382="nulová",J382,0)</f>
        <v>0</v>
      </c>
      <c r="BJ382" s="3" t="s">
        <v>79</v>
      </c>
      <c r="BK382" s="190" t="n">
        <f aca="false">ROUND(I382*H382,2)</f>
        <v>0</v>
      </c>
      <c r="BL382" s="3" t="s">
        <v>217</v>
      </c>
      <c r="BM382" s="189" t="s">
        <v>770</v>
      </c>
    </row>
    <row r="383" s="191" customFormat="true" ht="12.8" hidden="false" customHeight="false" outlineLevel="0" collapsed="false">
      <c r="B383" s="192"/>
      <c r="D383" s="193" t="s">
        <v>144</v>
      </c>
      <c r="E383" s="194"/>
      <c r="F383" s="195" t="s">
        <v>771</v>
      </c>
      <c r="H383" s="196" t="n">
        <v>0.96</v>
      </c>
      <c r="I383" s="197"/>
      <c r="L383" s="192"/>
      <c r="M383" s="198"/>
      <c r="N383" s="199"/>
      <c r="O383" s="199"/>
      <c r="P383" s="199"/>
      <c r="Q383" s="199"/>
      <c r="R383" s="199"/>
      <c r="S383" s="199"/>
      <c r="T383" s="200"/>
      <c r="AT383" s="194" t="s">
        <v>144</v>
      </c>
      <c r="AU383" s="194" t="s">
        <v>81</v>
      </c>
      <c r="AV383" s="191" t="s">
        <v>81</v>
      </c>
      <c r="AW383" s="191" t="s">
        <v>31</v>
      </c>
      <c r="AX383" s="191" t="s">
        <v>79</v>
      </c>
      <c r="AY383" s="194" t="s">
        <v>129</v>
      </c>
    </row>
    <row r="384" s="27" customFormat="true" ht="21.75" hidden="false" customHeight="true" outlineLevel="0" collapsed="false">
      <c r="A384" s="22"/>
      <c r="B384" s="177"/>
      <c r="C384" s="224" t="s">
        <v>772</v>
      </c>
      <c r="D384" s="178" t="s">
        <v>131</v>
      </c>
      <c r="E384" s="179" t="s">
        <v>773</v>
      </c>
      <c r="F384" s="180" t="s">
        <v>774</v>
      </c>
      <c r="G384" s="181" t="s">
        <v>362</v>
      </c>
      <c r="H384" s="210"/>
      <c r="I384" s="183"/>
      <c r="J384" s="184" t="n">
        <f aca="false">ROUND(I384*H384,2)</f>
        <v>0</v>
      </c>
      <c r="K384" s="180" t="s">
        <v>142</v>
      </c>
      <c r="L384" s="23"/>
      <c r="M384" s="185"/>
      <c r="N384" s="186" t="s">
        <v>39</v>
      </c>
      <c r="O384" s="60"/>
      <c r="P384" s="187" t="n">
        <f aca="false">O384*H384</f>
        <v>0</v>
      </c>
      <c r="Q384" s="187" t="n">
        <v>0</v>
      </c>
      <c r="R384" s="187" t="n">
        <f aca="false">Q384*H384</f>
        <v>0</v>
      </c>
      <c r="S384" s="187" t="n">
        <v>0</v>
      </c>
      <c r="T384" s="188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89" t="s">
        <v>217</v>
      </c>
      <c r="AT384" s="189" t="s">
        <v>131</v>
      </c>
      <c r="AU384" s="189" t="s">
        <v>81</v>
      </c>
      <c r="AY384" s="3" t="s">
        <v>129</v>
      </c>
      <c r="BE384" s="190" t="n">
        <f aca="false">IF(N384="základní",J384,0)</f>
        <v>0</v>
      </c>
      <c r="BF384" s="190" t="n">
        <f aca="false">IF(N384="snížená",J384,0)</f>
        <v>0</v>
      </c>
      <c r="BG384" s="190" t="n">
        <f aca="false">IF(N384="zákl. přenesená",J384,0)</f>
        <v>0</v>
      </c>
      <c r="BH384" s="190" t="n">
        <f aca="false">IF(N384="sníž. přenesená",J384,0)</f>
        <v>0</v>
      </c>
      <c r="BI384" s="190" t="n">
        <f aca="false">IF(N384="nulová",J384,0)</f>
        <v>0</v>
      </c>
      <c r="BJ384" s="3" t="s">
        <v>79</v>
      </c>
      <c r="BK384" s="190" t="n">
        <f aca="false">ROUND(I384*H384,2)</f>
        <v>0</v>
      </c>
      <c r="BL384" s="3" t="s">
        <v>217</v>
      </c>
      <c r="BM384" s="189" t="s">
        <v>775</v>
      </c>
    </row>
    <row r="385" s="163" customFormat="true" ht="22.8" hidden="false" customHeight="true" outlineLevel="0" collapsed="false">
      <c r="B385" s="164"/>
      <c r="D385" s="165" t="s">
        <v>73</v>
      </c>
      <c r="E385" s="175" t="s">
        <v>776</v>
      </c>
      <c r="F385" s="175" t="s">
        <v>777</v>
      </c>
      <c r="I385" s="167"/>
      <c r="J385" s="176" t="n">
        <f aca="false">BK385</f>
        <v>0</v>
      </c>
      <c r="L385" s="164"/>
      <c r="M385" s="169"/>
      <c r="N385" s="170"/>
      <c r="O385" s="170"/>
      <c r="P385" s="171" t="n">
        <f aca="false">SUM(P386:P395)</f>
        <v>0</v>
      </c>
      <c r="Q385" s="170"/>
      <c r="R385" s="171" t="n">
        <f aca="false">SUM(R386:R395)</f>
        <v>0.00214925</v>
      </c>
      <c r="S385" s="170"/>
      <c r="T385" s="172" t="n">
        <f aca="false">SUM(T386:T395)</f>
        <v>0</v>
      </c>
      <c r="AR385" s="165" t="s">
        <v>81</v>
      </c>
      <c r="AT385" s="173" t="s">
        <v>73</v>
      </c>
      <c r="AU385" s="173" t="s">
        <v>79</v>
      </c>
      <c r="AY385" s="165" t="s">
        <v>129</v>
      </c>
      <c r="BK385" s="174" t="n">
        <f aca="false">SUM(BK386:BK395)</f>
        <v>0</v>
      </c>
    </row>
    <row r="386" s="27" customFormat="true" ht="16.5" hidden="false" customHeight="true" outlineLevel="0" collapsed="false">
      <c r="A386" s="22"/>
      <c r="B386" s="177"/>
      <c r="C386" s="224" t="s">
        <v>778</v>
      </c>
      <c r="D386" s="178" t="s">
        <v>131</v>
      </c>
      <c r="E386" s="179" t="s">
        <v>779</v>
      </c>
      <c r="F386" s="180" t="s">
        <v>780</v>
      </c>
      <c r="G386" s="181" t="s">
        <v>141</v>
      </c>
      <c r="H386" s="182" t="n">
        <v>1.2</v>
      </c>
      <c r="I386" s="183"/>
      <c r="J386" s="184" t="n">
        <f aca="false">ROUND(I386*H386,2)</f>
        <v>0</v>
      </c>
      <c r="K386" s="180" t="s">
        <v>142</v>
      </c>
      <c r="L386" s="23"/>
      <c r="M386" s="185"/>
      <c r="N386" s="186" t="s">
        <v>39</v>
      </c>
      <c r="O386" s="60"/>
      <c r="P386" s="187" t="n">
        <f aca="false">O386*H386</f>
        <v>0</v>
      </c>
      <c r="Q386" s="187" t="n">
        <v>7E-005</v>
      </c>
      <c r="R386" s="187" t="n">
        <f aca="false">Q386*H386</f>
        <v>8.4E-005</v>
      </c>
      <c r="S386" s="187" t="n">
        <v>0</v>
      </c>
      <c r="T386" s="188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89" t="s">
        <v>217</v>
      </c>
      <c r="AT386" s="189" t="s">
        <v>131</v>
      </c>
      <c r="AU386" s="189" t="s">
        <v>81</v>
      </c>
      <c r="AY386" s="3" t="s">
        <v>129</v>
      </c>
      <c r="BE386" s="190" t="n">
        <f aca="false">IF(N386="základní",J386,0)</f>
        <v>0</v>
      </c>
      <c r="BF386" s="190" t="n">
        <f aca="false">IF(N386="snížená",J386,0)</f>
        <v>0</v>
      </c>
      <c r="BG386" s="190" t="n">
        <f aca="false">IF(N386="zákl. přenesená",J386,0)</f>
        <v>0</v>
      </c>
      <c r="BH386" s="190" t="n">
        <f aca="false">IF(N386="sníž. přenesená",J386,0)</f>
        <v>0</v>
      </c>
      <c r="BI386" s="190" t="n">
        <f aca="false">IF(N386="nulová",J386,0)</f>
        <v>0</v>
      </c>
      <c r="BJ386" s="3" t="s">
        <v>79</v>
      </c>
      <c r="BK386" s="190" t="n">
        <f aca="false">ROUND(I386*H386,2)</f>
        <v>0</v>
      </c>
      <c r="BL386" s="3" t="s">
        <v>217</v>
      </c>
      <c r="BM386" s="189" t="s">
        <v>781</v>
      </c>
    </row>
    <row r="387" s="191" customFormat="true" ht="12.8" hidden="false" customHeight="false" outlineLevel="0" collapsed="false">
      <c r="B387" s="192"/>
      <c r="D387" s="193" t="s">
        <v>144</v>
      </c>
      <c r="E387" s="194"/>
      <c r="F387" s="195" t="s">
        <v>782</v>
      </c>
      <c r="H387" s="196" t="n">
        <v>1.2</v>
      </c>
      <c r="I387" s="197"/>
      <c r="L387" s="192"/>
      <c r="M387" s="198"/>
      <c r="N387" s="199"/>
      <c r="O387" s="199"/>
      <c r="P387" s="199"/>
      <c r="Q387" s="199"/>
      <c r="R387" s="199"/>
      <c r="S387" s="199"/>
      <c r="T387" s="200"/>
      <c r="AT387" s="194" t="s">
        <v>144</v>
      </c>
      <c r="AU387" s="194" t="s">
        <v>81</v>
      </c>
      <c r="AV387" s="191" t="s">
        <v>81</v>
      </c>
      <c r="AW387" s="191" t="s">
        <v>31</v>
      </c>
      <c r="AX387" s="191" t="s">
        <v>79</v>
      </c>
      <c r="AY387" s="194" t="s">
        <v>129</v>
      </c>
    </row>
    <row r="388" s="27" customFormat="true" ht="21.75" hidden="false" customHeight="true" outlineLevel="0" collapsed="false">
      <c r="A388" s="22"/>
      <c r="B388" s="177"/>
      <c r="C388" s="224" t="s">
        <v>783</v>
      </c>
      <c r="D388" s="178" t="s">
        <v>131</v>
      </c>
      <c r="E388" s="179" t="s">
        <v>784</v>
      </c>
      <c r="F388" s="180" t="s">
        <v>785</v>
      </c>
      <c r="G388" s="181" t="s">
        <v>141</v>
      </c>
      <c r="H388" s="182" t="n">
        <v>1.2</v>
      </c>
      <c r="I388" s="183"/>
      <c r="J388" s="184" t="n">
        <f aca="false">ROUND(I388*H388,2)</f>
        <v>0</v>
      </c>
      <c r="K388" s="180" t="s">
        <v>142</v>
      </c>
      <c r="L388" s="23"/>
      <c r="M388" s="185"/>
      <c r="N388" s="186" t="s">
        <v>39</v>
      </c>
      <c r="O388" s="60"/>
      <c r="P388" s="187" t="n">
        <f aca="false">O388*H388</f>
        <v>0</v>
      </c>
      <c r="Q388" s="187" t="n">
        <v>6E-005</v>
      </c>
      <c r="R388" s="187" t="n">
        <f aca="false">Q388*H388</f>
        <v>7.2E-005</v>
      </c>
      <c r="S388" s="187" t="n">
        <v>0</v>
      </c>
      <c r="T388" s="188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89" t="s">
        <v>217</v>
      </c>
      <c r="AT388" s="189" t="s">
        <v>131</v>
      </c>
      <c r="AU388" s="189" t="s">
        <v>81</v>
      </c>
      <c r="AY388" s="3" t="s">
        <v>129</v>
      </c>
      <c r="BE388" s="190" t="n">
        <f aca="false">IF(N388="základní",J388,0)</f>
        <v>0</v>
      </c>
      <c r="BF388" s="190" t="n">
        <f aca="false">IF(N388="snížená",J388,0)</f>
        <v>0</v>
      </c>
      <c r="BG388" s="190" t="n">
        <f aca="false">IF(N388="zákl. přenesená",J388,0)</f>
        <v>0</v>
      </c>
      <c r="BH388" s="190" t="n">
        <f aca="false">IF(N388="sníž. přenesená",J388,0)</f>
        <v>0</v>
      </c>
      <c r="BI388" s="190" t="n">
        <f aca="false">IF(N388="nulová",J388,0)</f>
        <v>0</v>
      </c>
      <c r="BJ388" s="3" t="s">
        <v>79</v>
      </c>
      <c r="BK388" s="190" t="n">
        <f aca="false">ROUND(I388*H388,2)</f>
        <v>0</v>
      </c>
      <c r="BL388" s="3" t="s">
        <v>217</v>
      </c>
      <c r="BM388" s="189" t="s">
        <v>786</v>
      </c>
    </row>
    <row r="389" s="191" customFormat="true" ht="12.8" hidden="false" customHeight="false" outlineLevel="0" collapsed="false">
      <c r="B389" s="192"/>
      <c r="D389" s="193" t="s">
        <v>144</v>
      </c>
      <c r="E389" s="194"/>
      <c r="F389" s="195" t="s">
        <v>782</v>
      </c>
      <c r="H389" s="196" t="n">
        <v>1.2</v>
      </c>
      <c r="I389" s="197"/>
      <c r="L389" s="192"/>
      <c r="M389" s="198"/>
      <c r="N389" s="199"/>
      <c r="O389" s="199"/>
      <c r="P389" s="199"/>
      <c r="Q389" s="199"/>
      <c r="R389" s="199"/>
      <c r="S389" s="199"/>
      <c r="T389" s="200"/>
      <c r="AT389" s="194" t="s">
        <v>144</v>
      </c>
      <c r="AU389" s="194" t="s">
        <v>81</v>
      </c>
      <c r="AV389" s="191" t="s">
        <v>81</v>
      </c>
      <c r="AW389" s="191" t="s">
        <v>31</v>
      </c>
      <c r="AX389" s="191" t="s">
        <v>79</v>
      </c>
      <c r="AY389" s="194" t="s">
        <v>129</v>
      </c>
    </row>
    <row r="390" s="27" customFormat="true" ht="21.75" hidden="false" customHeight="true" outlineLevel="0" collapsed="false">
      <c r="A390" s="22"/>
      <c r="B390" s="177"/>
      <c r="C390" s="224" t="s">
        <v>787</v>
      </c>
      <c r="D390" s="178" t="s">
        <v>131</v>
      </c>
      <c r="E390" s="179" t="s">
        <v>788</v>
      </c>
      <c r="F390" s="180" t="s">
        <v>789</v>
      </c>
      <c r="G390" s="181" t="s">
        <v>141</v>
      </c>
      <c r="H390" s="182" t="n">
        <v>4.725</v>
      </c>
      <c r="I390" s="183"/>
      <c r="J390" s="184" t="n">
        <f aca="false">ROUND(I390*H390,2)</f>
        <v>0</v>
      </c>
      <c r="K390" s="180" t="s">
        <v>142</v>
      </c>
      <c r="L390" s="23"/>
      <c r="M390" s="185"/>
      <c r="N390" s="186" t="s">
        <v>39</v>
      </c>
      <c r="O390" s="60"/>
      <c r="P390" s="187" t="n">
        <f aca="false">O390*H390</f>
        <v>0</v>
      </c>
      <c r="Q390" s="187" t="n">
        <v>0.00017</v>
      </c>
      <c r="R390" s="187" t="n">
        <f aca="false">Q390*H390</f>
        <v>0.00080325</v>
      </c>
      <c r="S390" s="187" t="n">
        <v>0</v>
      </c>
      <c r="T390" s="188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89" t="s">
        <v>217</v>
      </c>
      <c r="AT390" s="189" t="s">
        <v>131</v>
      </c>
      <c r="AU390" s="189" t="s">
        <v>81</v>
      </c>
      <c r="AY390" s="3" t="s">
        <v>129</v>
      </c>
      <c r="BE390" s="190" t="n">
        <f aca="false">IF(N390="základní",J390,0)</f>
        <v>0</v>
      </c>
      <c r="BF390" s="190" t="n">
        <f aca="false">IF(N390="snížená",J390,0)</f>
        <v>0</v>
      </c>
      <c r="BG390" s="190" t="n">
        <f aca="false">IF(N390="zákl. přenesená",J390,0)</f>
        <v>0</v>
      </c>
      <c r="BH390" s="190" t="n">
        <f aca="false">IF(N390="sníž. přenesená",J390,0)</f>
        <v>0</v>
      </c>
      <c r="BI390" s="190" t="n">
        <f aca="false">IF(N390="nulová",J390,0)</f>
        <v>0</v>
      </c>
      <c r="BJ390" s="3" t="s">
        <v>79</v>
      </c>
      <c r="BK390" s="190" t="n">
        <f aca="false">ROUND(I390*H390,2)</f>
        <v>0</v>
      </c>
      <c r="BL390" s="3" t="s">
        <v>217</v>
      </c>
      <c r="BM390" s="189" t="s">
        <v>790</v>
      </c>
    </row>
    <row r="391" s="191" customFormat="true" ht="12.8" hidden="false" customHeight="false" outlineLevel="0" collapsed="false">
      <c r="B391" s="192"/>
      <c r="D391" s="193" t="s">
        <v>144</v>
      </c>
      <c r="E391" s="194"/>
      <c r="F391" s="195" t="s">
        <v>791</v>
      </c>
      <c r="H391" s="196" t="n">
        <v>4.725</v>
      </c>
      <c r="I391" s="197"/>
      <c r="L391" s="192"/>
      <c r="M391" s="198"/>
      <c r="N391" s="199"/>
      <c r="O391" s="199"/>
      <c r="P391" s="199"/>
      <c r="Q391" s="199"/>
      <c r="R391" s="199"/>
      <c r="S391" s="199"/>
      <c r="T391" s="200"/>
      <c r="AT391" s="194" t="s">
        <v>144</v>
      </c>
      <c r="AU391" s="194" t="s">
        <v>81</v>
      </c>
      <c r="AV391" s="191" t="s">
        <v>81</v>
      </c>
      <c r="AW391" s="191" t="s">
        <v>31</v>
      </c>
      <c r="AX391" s="191" t="s">
        <v>79</v>
      </c>
      <c r="AY391" s="194" t="s">
        <v>129</v>
      </c>
    </row>
    <row r="392" s="27" customFormat="true" ht="21.75" hidden="false" customHeight="true" outlineLevel="0" collapsed="false">
      <c r="A392" s="22"/>
      <c r="B392" s="177"/>
      <c r="C392" s="224" t="s">
        <v>792</v>
      </c>
      <c r="D392" s="178" t="s">
        <v>131</v>
      </c>
      <c r="E392" s="179" t="s">
        <v>793</v>
      </c>
      <c r="F392" s="180" t="s">
        <v>794</v>
      </c>
      <c r="G392" s="181" t="s">
        <v>141</v>
      </c>
      <c r="H392" s="182" t="n">
        <v>4.725</v>
      </c>
      <c r="I392" s="183"/>
      <c r="J392" s="184" t="n">
        <f aca="false">ROUND(I392*H392,2)</f>
        <v>0</v>
      </c>
      <c r="K392" s="180" t="s">
        <v>142</v>
      </c>
      <c r="L392" s="23"/>
      <c r="M392" s="185"/>
      <c r="N392" s="186" t="s">
        <v>39</v>
      </c>
      <c r="O392" s="60"/>
      <c r="P392" s="187" t="n">
        <f aca="false">O392*H392</f>
        <v>0</v>
      </c>
      <c r="Q392" s="187" t="n">
        <v>0.00012</v>
      </c>
      <c r="R392" s="187" t="n">
        <f aca="false">Q392*H392</f>
        <v>0.000567</v>
      </c>
      <c r="S392" s="187" t="n">
        <v>0</v>
      </c>
      <c r="T392" s="188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89" t="s">
        <v>217</v>
      </c>
      <c r="AT392" s="189" t="s">
        <v>131</v>
      </c>
      <c r="AU392" s="189" t="s">
        <v>81</v>
      </c>
      <c r="AY392" s="3" t="s">
        <v>129</v>
      </c>
      <c r="BE392" s="190" t="n">
        <f aca="false">IF(N392="základní",J392,0)</f>
        <v>0</v>
      </c>
      <c r="BF392" s="190" t="n">
        <f aca="false">IF(N392="snížená",J392,0)</f>
        <v>0</v>
      </c>
      <c r="BG392" s="190" t="n">
        <f aca="false">IF(N392="zákl. přenesená",J392,0)</f>
        <v>0</v>
      </c>
      <c r="BH392" s="190" t="n">
        <f aca="false">IF(N392="sníž. přenesená",J392,0)</f>
        <v>0</v>
      </c>
      <c r="BI392" s="190" t="n">
        <f aca="false">IF(N392="nulová",J392,0)</f>
        <v>0</v>
      </c>
      <c r="BJ392" s="3" t="s">
        <v>79</v>
      </c>
      <c r="BK392" s="190" t="n">
        <f aca="false">ROUND(I392*H392,2)</f>
        <v>0</v>
      </c>
      <c r="BL392" s="3" t="s">
        <v>217</v>
      </c>
      <c r="BM392" s="189" t="s">
        <v>795</v>
      </c>
    </row>
    <row r="393" s="27" customFormat="true" ht="21.75" hidden="false" customHeight="true" outlineLevel="0" collapsed="false">
      <c r="A393" s="22"/>
      <c r="B393" s="177"/>
      <c r="C393" s="224" t="s">
        <v>796</v>
      </c>
      <c r="D393" s="178" t="s">
        <v>131</v>
      </c>
      <c r="E393" s="179" t="s">
        <v>797</v>
      </c>
      <c r="F393" s="180" t="s">
        <v>798</v>
      </c>
      <c r="G393" s="181" t="s">
        <v>141</v>
      </c>
      <c r="H393" s="182" t="n">
        <v>4.725</v>
      </c>
      <c r="I393" s="183"/>
      <c r="J393" s="184" t="n">
        <f aca="false">ROUND(I393*H393,2)</f>
        <v>0</v>
      </c>
      <c r="K393" s="180" t="s">
        <v>142</v>
      </c>
      <c r="L393" s="23"/>
      <c r="M393" s="185"/>
      <c r="N393" s="186" t="s">
        <v>39</v>
      </c>
      <c r="O393" s="60"/>
      <c r="P393" s="187" t="n">
        <f aca="false">O393*H393</f>
        <v>0</v>
      </c>
      <c r="Q393" s="187" t="n">
        <v>0.00012</v>
      </c>
      <c r="R393" s="187" t="n">
        <f aca="false">Q393*H393</f>
        <v>0.000567</v>
      </c>
      <c r="S393" s="187" t="n">
        <v>0</v>
      </c>
      <c r="T393" s="188" t="n">
        <f aca="false">S393*H393</f>
        <v>0</v>
      </c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R393" s="189" t="s">
        <v>217</v>
      </c>
      <c r="AT393" s="189" t="s">
        <v>131</v>
      </c>
      <c r="AU393" s="189" t="s">
        <v>81</v>
      </c>
      <c r="AY393" s="3" t="s">
        <v>129</v>
      </c>
      <c r="BE393" s="190" t="n">
        <f aca="false">IF(N393="základní",J393,0)</f>
        <v>0</v>
      </c>
      <c r="BF393" s="190" t="n">
        <f aca="false">IF(N393="snížená",J393,0)</f>
        <v>0</v>
      </c>
      <c r="BG393" s="190" t="n">
        <f aca="false">IF(N393="zákl. přenesená",J393,0)</f>
        <v>0</v>
      </c>
      <c r="BH393" s="190" t="n">
        <f aca="false">IF(N393="sníž. přenesená",J393,0)</f>
        <v>0</v>
      </c>
      <c r="BI393" s="190" t="n">
        <f aca="false">IF(N393="nulová",J393,0)</f>
        <v>0</v>
      </c>
      <c r="BJ393" s="3" t="s">
        <v>79</v>
      </c>
      <c r="BK393" s="190" t="n">
        <f aca="false">ROUND(I393*H393,2)</f>
        <v>0</v>
      </c>
      <c r="BL393" s="3" t="s">
        <v>217</v>
      </c>
      <c r="BM393" s="189" t="s">
        <v>799</v>
      </c>
    </row>
    <row r="394" s="27" customFormat="true" ht="21.75" hidden="false" customHeight="true" outlineLevel="0" collapsed="false">
      <c r="A394" s="22"/>
      <c r="B394" s="177"/>
      <c r="C394" s="224" t="s">
        <v>800</v>
      </c>
      <c r="D394" s="178" t="s">
        <v>131</v>
      </c>
      <c r="E394" s="179" t="s">
        <v>801</v>
      </c>
      <c r="F394" s="180" t="s">
        <v>802</v>
      </c>
      <c r="G394" s="181" t="s">
        <v>141</v>
      </c>
      <c r="H394" s="182" t="n">
        <v>1.2</v>
      </c>
      <c r="I394" s="183"/>
      <c r="J394" s="184" t="n">
        <f aca="false">ROUND(I394*H394,2)</f>
        <v>0</v>
      </c>
      <c r="K394" s="180" t="s">
        <v>142</v>
      </c>
      <c r="L394" s="23"/>
      <c r="M394" s="185"/>
      <c r="N394" s="186" t="s">
        <v>39</v>
      </c>
      <c r="O394" s="60"/>
      <c r="P394" s="187" t="n">
        <f aca="false">O394*H394</f>
        <v>0</v>
      </c>
      <c r="Q394" s="187" t="n">
        <v>3E-005</v>
      </c>
      <c r="R394" s="187" t="n">
        <f aca="false">Q394*H394</f>
        <v>3.6E-005</v>
      </c>
      <c r="S394" s="187" t="n">
        <v>0</v>
      </c>
      <c r="T394" s="188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89" t="s">
        <v>217</v>
      </c>
      <c r="AT394" s="189" t="s">
        <v>131</v>
      </c>
      <c r="AU394" s="189" t="s">
        <v>81</v>
      </c>
      <c r="AY394" s="3" t="s">
        <v>129</v>
      </c>
      <c r="BE394" s="190" t="n">
        <f aca="false">IF(N394="základní",J394,0)</f>
        <v>0</v>
      </c>
      <c r="BF394" s="190" t="n">
        <f aca="false">IF(N394="snížená",J394,0)</f>
        <v>0</v>
      </c>
      <c r="BG394" s="190" t="n">
        <f aca="false">IF(N394="zákl. přenesená",J394,0)</f>
        <v>0</v>
      </c>
      <c r="BH394" s="190" t="n">
        <f aca="false">IF(N394="sníž. přenesená",J394,0)</f>
        <v>0</v>
      </c>
      <c r="BI394" s="190" t="n">
        <f aca="false">IF(N394="nulová",J394,0)</f>
        <v>0</v>
      </c>
      <c r="BJ394" s="3" t="s">
        <v>79</v>
      </c>
      <c r="BK394" s="190" t="n">
        <f aca="false">ROUND(I394*H394,2)</f>
        <v>0</v>
      </c>
      <c r="BL394" s="3" t="s">
        <v>217</v>
      </c>
      <c r="BM394" s="189" t="s">
        <v>803</v>
      </c>
    </row>
    <row r="395" s="27" customFormat="true" ht="21.75" hidden="false" customHeight="true" outlineLevel="0" collapsed="false">
      <c r="A395" s="22"/>
      <c r="B395" s="177"/>
      <c r="C395" s="224" t="s">
        <v>804</v>
      </c>
      <c r="D395" s="178" t="s">
        <v>131</v>
      </c>
      <c r="E395" s="179" t="s">
        <v>805</v>
      </c>
      <c r="F395" s="180" t="s">
        <v>806</v>
      </c>
      <c r="G395" s="181" t="s">
        <v>134</v>
      </c>
      <c r="H395" s="182" t="n">
        <v>1</v>
      </c>
      <c r="I395" s="183"/>
      <c r="J395" s="184" t="n">
        <f aca="false">ROUND(I395*H395,2)</f>
        <v>0</v>
      </c>
      <c r="K395" s="180"/>
      <c r="L395" s="23"/>
      <c r="M395" s="185"/>
      <c r="N395" s="186" t="s">
        <v>39</v>
      </c>
      <c r="O395" s="60"/>
      <c r="P395" s="187" t="n">
        <f aca="false">O395*H395</f>
        <v>0</v>
      </c>
      <c r="Q395" s="187" t="n">
        <v>2E-005</v>
      </c>
      <c r="R395" s="187" t="n">
        <f aca="false">Q395*H395</f>
        <v>2E-005</v>
      </c>
      <c r="S395" s="187" t="n">
        <v>0</v>
      </c>
      <c r="T395" s="188" t="n">
        <f aca="false">S395*H395</f>
        <v>0</v>
      </c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R395" s="189" t="s">
        <v>217</v>
      </c>
      <c r="AT395" s="189" t="s">
        <v>131</v>
      </c>
      <c r="AU395" s="189" t="s">
        <v>81</v>
      </c>
      <c r="AY395" s="3" t="s">
        <v>129</v>
      </c>
      <c r="BE395" s="190" t="n">
        <f aca="false">IF(N395="základní",J395,0)</f>
        <v>0</v>
      </c>
      <c r="BF395" s="190" t="n">
        <f aca="false">IF(N395="snížená",J395,0)</f>
        <v>0</v>
      </c>
      <c r="BG395" s="190" t="n">
        <f aca="false">IF(N395="zákl. přenesená",J395,0)</f>
        <v>0</v>
      </c>
      <c r="BH395" s="190" t="n">
        <f aca="false">IF(N395="sníž. přenesená",J395,0)</f>
        <v>0</v>
      </c>
      <c r="BI395" s="190" t="n">
        <f aca="false">IF(N395="nulová",J395,0)</f>
        <v>0</v>
      </c>
      <c r="BJ395" s="3" t="s">
        <v>79</v>
      </c>
      <c r="BK395" s="190" t="n">
        <f aca="false">ROUND(I395*H395,2)</f>
        <v>0</v>
      </c>
      <c r="BL395" s="3" t="s">
        <v>217</v>
      </c>
      <c r="BM395" s="189" t="s">
        <v>807</v>
      </c>
    </row>
    <row r="396" s="163" customFormat="true" ht="22.8" hidden="false" customHeight="true" outlineLevel="0" collapsed="false">
      <c r="B396" s="164"/>
      <c r="D396" s="165" t="s">
        <v>73</v>
      </c>
      <c r="E396" s="175" t="s">
        <v>808</v>
      </c>
      <c r="F396" s="175" t="s">
        <v>809</v>
      </c>
      <c r="I396" s="167"/>
      <c r="J396" s="176" t="n">
        <f aca="false">BK396</f>
        <v>0</v>
      </c>
      <c r="L396" s="164"/>
      <c r="M396" s="169"/>
      <c r="N396" s="170"/>
      <c r="O396" s="170"/>
      <c r="P396" s="171" t="n">
        <f aca="false">SUM(P397:P405)</f>
        <v>0</v>
      </c>
      <c r="Q396" s="170"/>
      <c r="R396" s="171" t="n">
        <f aca="false">SUM(R397:R405)</f>
        <v>0.02403337</v>
      </c>
      <c r="S396" s="170"/>
      <c r="T396" s="172" t="n">
        <f aca="false">SUM(T397:T405)</f>
        <v>0</v>
      </c>
      <c r="AR396" s="165" t="s">
        <v>81</v>
      </c>
      <c r="AT396" s="173" t="s">
        <v>73</v>
      </c>
      <c r="AU396" s="173" t="s">
        <v>79</v>
      </c>
      <c r="AY396" s="165" t="s">
        <v>129</v>
      </c>
      <c r="BK396" s="174" t="n">
        <f aca="false">SUM(BK397:BK405)</f>
        <v>0</v>
      </c>
    </row>
    <row r="397" s="27" customFormat="true" ht="21.75" hidden="false" customHeight="true" outlineLevel="0" collapsed="false">
      <c r="A397" s="22"/>
      <c r="B397" s="177"/>
      <c r="C397" s="224" t="s">
        <v>810</v>
      </c>
      <c r="D397" s="178" t="s">
        <v>131</v>
      </c>
      <c r="E397" s="179" t="s">
        <v>811</v>
      </c>
      <c r="F397" s="180" t="s">
        <v>812</v>
      </c>
      <c r="G397" s="181" t="s">
        <v>141</v>
      </c>
      <c r="H397" s="182" t="n">
        <v>2</v>
      </c>
      <c r="I397" s="183"/>
      <c r="J397" s="184" t="n">
        <f aca="false">ROUND(I397*H397,2)</f>
        <v>0</v>
      </c>
      <c r="K397" s="180" t="s">
        <v>142</v>
      </c>
      <c r="L397" s="23"/>
      <c r="M397" s="185"/>
      <c r="N397" s="186" t="s">
        <v>39</v>
      </c>
      <c r="O397" s="60"/>
      <c r="P397" s="187" t="n">
        <f aca="false">O397*H397</f>
        <v>0</v>
      </c>
      <c r="Q397" s="187" t="n">
        <v>0.00038</v>
      </c>
      <c r="R397" s="187" t="n">
        <f aca="false">Q397*H397</f>
        <v>0.00076</v>
      </c>
      <c r="S397" s="187" t="n">
        <v>0</v>
      </c>
      <c r="T397" s="188" t="n">
        <f aca="false">S397*H397</f>
        <v>0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189" t="s">
        <v>217</v>
      </c>
      <c r="AT397" s="189" t="s">
        <v>131</v>
      </c>
      <c r="AU397" s="189" t="s">
        <v>81</v>
      </c>
      <c r="AY397" s="3" t="s">
        <v>129</v>
      </c>
      <c r="BE397" s="190" t="n">
        <f aca="false">IF(N397="základní",J397,0)</f>
        <v>0</v>
      </c>
      <c r="BF397" s="190" t="n">
        <f aca="false">IF(N397="snížená",J397,0)</f>
        <v>0</v>
      </c>
      <c r="BG397" s="190" t="n">
        <f aca="false">IF(N397="zákl. přenesená",J397,0)</f>
        <v>0</v>
      </c>
      <c r="BH397" s="190" t="n">
        <f aca="false">IF(N397="sníž. přenesená",J397,0)</f>
        <v>0</v>
      </c>
      <c r="BI397" s="190" t="n">
        <f aca="false">IF(N397="nulová",J397,0)</f>
        <v>0</v>
      </c>
      <c r="BJ397" s="3" t="s">
        <v>79</v>
      </c>
      <c r="BK397" s="190" t="n">
        <f aca="false">ROUND(I397*H397,2)</f>
        <v>0</v>
      </c>
      <c r="BL397" s="3" t="s">
        <v>217</v>
      </c>
      <c r="BM397" s="189" t="s">
        <v>813</v>
      </c>
    </row>
    <row r="398" s="27" customFormat="true" ht="21.75" hidden="false" customHeight="true" outlineLevel="0" collapsed="false">
      <c r="A398" s="22"/>
      <c r="B398" s="177"/>
      <c r="C398" s="224" t="s">
        <v>814</v>
      </c>
      <c r="D398" s="178" t="s">
        <v>131</v>
      </c>
      <c r="E398" s="179" t="s">
        <v>815</v>
      </c>
      <c r="F398" s="180" t="s">
        <v>816</v>
      </c>
      <c r="G398" s="181" t="s">
        <v>141</v>
      </c>
      <c r="H398" s="182" t="n">
        <v>80.253</v>
      </c>
      <c r="I398" s="183"/>
      <c r="J398" s="184" t="n">
        <f aca="false">ROUND(I398*H398,2)</f>
        <v>0</v>
      </c>
      <c r="K398" s="180" t="s">
        <v>142</v>
      </c>
      <c r="L398" s="23"/>
      <c r="M398" s="185"/>
      <c r="N398" s="186" t="s">
        <v>39</v>
      </c>
      <c r="O398" s="60"/>
      <c r="P398" s="187" t="n">
        <f aca="false">O398*H398</f>
        <v>0</v>
      </c>
      <c r="Q398" s="187" t="n">
        <v>0.00029</v>
      </c>
      <c r="R398" s="187" t="n">
        <f aca="false">Q398*H398</f>
        <v>0.02327337</v>
      </c>
      <c r="S398" s="187" t="n">
        <v>0</v>
      </c>
      <c r="T398" s="188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89" t="s">
        <v>217</v>
      </c>
      <c r="AT398" s="189" t="s">
        <v>131</v>
      </c>
      <c r="AU398" s="189" t="s">
        <v>81</v>
      </c>
      <c r="AY398" s="3" t="s">
        <v>129</v>
      </c>
      <c r="BE398" s="190" t="n">
        <f aca="false">IF(N398="základní",J398,0)</f>
        <v>0</v>
      </c>
      <c r="BF398" s="190" t="n">
        <f aca="false">IF(N398="snížená",J398,0)</f>
        <v>0</v>
      </c>
      <c r="BG398" s="190" t="n">
        <f aca="false">IF(N398="zákl. přenesená",J398,0)</f>
        <v>0</v>
      </c>
      <c r="BH398" s="190" t="n">
        <f aca="false">IF(N398="sníž. přenesená",J398,0)</f>
        <v>0</v>
      </c>
      <c r="BI398" s="190" t="n">
        <f aca="false">IF(N398="nulová",J398,0)</f>
        <v>0</v>
      </c>
      <c r="BJ398" s="3" t="s">
        <v>79</v>
      </c>
      <c r="BK398" s="190" t="n">
        <f aca="false">ROUND(I398*H398,2)</f>
        <v>0</v>
      </c>
      <c r="BL398" s="3" t="s">
        <v>217</v>
      </c>
      <c r="BM398" s="189" t="s">
        <v>817</v>
      </c>
    </row>
    <row r="399" s="191" customFormat="true" ht="12.8" hidden="false" customHeight="false" outlineLevel="0" collapsed="false">
      <c r="B399" s="192"/>
      <c r="D399" s="193" t="s">
        <v>144</v>
      </c>
      <c r="E399" s="194"/>
      <c r="F399" s="195" t="s">
        <v>818</v>
      </c>
      <c r="H399" s="196" t="n">
        <v>9.02</v>
      </c>
      <c r="I399" s="197"/>
      <c r="L399" s="192"/>
      <c r="M399" s="198"/>
      <c r="N399" s="199"/>
      <c r="O399" s="199"/>
      <c r="P399" s="199"/>
      <c r="Q399" s="199"/>
      <c r="R399" s="199"/>
      <c r="S399" s="199"/>
      <c r="T399" s="200"/>
      <c r="AT399" s="194" t="s">
        <v>144</v>
      </c>
      <c r="AU399" s="194" t="s">
        <v>81</v>
      </c>
      <c r="AV399" s="191" t="s">
        <v>81</v>
      </c>
      <c r="AW399" s="191" t="s">
        <v>31</v>
      </c>
      <c r="AX399" s="191" t="s">
        <v>74</v>
      </c>
      <c r="AY399" s="194" t="s">
        <v>129</v>
      </c>
    </row>
    <row r="400" s="191" customFormat="true" ht="12.8" hidden="false" customHeight="false" outlineLevel="0" collapsed="false">
      <c r="B400" s="192"/>
      <c r="D400" s="193" t="s">
        <v>144</v>
      </c>
      <c r="E400" s="194"/>
      <c r="F400" s="195" t="s">
        <v>819</v>
      </c>
      <c r="H400" s="196" t="n">
        <v>19.765</v>
      </c>
      <c r="I400" s="197"/>
      <c r="L400" s="192"/>
      <c r="M400" s="198"/>
      <c r="N400" s="199"/>
      <c r="O400" s="199"/>
      <c r="P400" s="199"/>
      <c r="Q400" s="199"/>
      <c r="R400" s="199"/>
      <c r="S400" s="199"/>
      <c r="T400" s="200"/>
      <c r="AT400" s="194" t="s">
        <v>144</v>
      </c>
      <c r="AU400" s="194" t="s">
        <v>81</v>
      </c>
      <c r="AV400" s="191" t="s">
        <v>81</v>
      </c>
      <c r="AW400" s="191" t="s">
        <v>31</v>
      </c>
      <c r="AX400" s="191" t="s">
        <v>74</v>
      </c>
      <c r="AY400" s="194" t="s">
        <v>129</v>
      </c>
    </row>
    <row r="401" s="191" customFormat="true" ht="12.8" hidden="false" customHeight="false" outlineLevel="0" collapsed="false">
      <c r="B401" s="192"/>
      <c r="D401" s="193" t="s">
        <v>144</v>
      </c>
      <c r="E401" s="194"/>
      <c r="F401" s="195" t="s">
        <v>820</v>
      </c>
      <c r="H401" s="196" t="n">
        <v>3.468</v>
      </c>
      <c r="I401" s="197"/>
      <c r="L401" s="192"/>
      <c r="M401" s="198"/>
      <c r="N401" s="199"/>
      <c r="O401" s="199"/>
      <c r="P401" s="199"/>
      <c r="Q401" s="199"/>
      <c r="R401" s="199"/>
      <c r="S401" s="199"/>
      <c r="T401" s="200"/>
      <c r="AT401" s="194" t="s">
        <v>144</v>
      </c>
      <c r="AU401" s="194" t="s">
        <v>81</v>
      </c>
      <c r="AV401" s="191" t="s">
        <v>81</v>
      </c>
      <c r="AW401" s="191" t="s">
        <v>31</v>
      </c>
      <c r="AX401" s="191" t="s">
        <v>74</v>
      </c>
      <c r="AY401" s="194" t="s">
        <v>129</v>
      </c>
    </row>
    <row r="402" s="226" customFormat="true" ht="12.8" hidden="false" customHeight="false" outlineLevel="0" collapsed="false">
      <c r="B402" s="227"/>
      <c r="D402" s="193" t="s">
        <v>144</v>
      </c>
      <c r="E402" s="228"/>
      <c r="F402" s="229" t="s">
        <v>821</v>
      </c>
      <c r="H402" s="228"/>
      <c r="I402" s="230"/>
      <c r="L402" s="227"/>
      <c r="M402" s="231"/>
      <c r="N402" s="232"/>
      <c r="O402" s="232"/>
      <c r="P402" s="232"/>
      <c r="Q402" s="232"/>
      <c r="R402" s="232"/>
      <c r="S402" s="232"/>
      <c r="T402" s="233"/>
      <c r="AT402" s="228" t="s">
        <v>144</v>
      </c>
      <c r="AU402" s="228" t="s">
        <v>81</v>
      </c>
      <c r="AV402" s="226" t="s">
        <v>79</v>
      </c>
      <c r="AW402" s="226" t="s">
        <v>31</v>
      </c>
      <c r="AX402" s="226" t="s">
        <v>74</v>
      </c>
      <c r="AY402" s="228" t="s">
        <v>129</v>
      </c>
    </row>
    <row r="403" s="191" customFormat="true" ht="12.8" hidden="false" customHeight="false" outlineLevel="0" collapsed="false">
      <c r="B403" s="192"/>
      <c r="D403" s="193" t="s">
        <v>144</v>
      </c>
      <c r="E403" s="194"/>
      <c r="F403" s="195" t="s">
        <v>822</v>
      </c>
      <c r="H403" s="196" t="n">
        <v>35.4</v>
      </c>
      <c r="I403" s="197"/>
      <c r="L403" s="192"/>
      <c r="M403" s="198"/>
      <c r="N403" s="199"/>
      <c r="O403" s="199"/>
      <c r="P403" s="199"/>
      <c r="Q403" s="199"/>
      <c r="R403" s="199"/>
      <c r="S403" s="199"/>
      <c r="T403" s="200"/>
      <c r="AT403" s="194" t="s">
        <v>144</v>
      </c>
      <c r="AU403" s="194" t="s">
        <v>81</v>
      </c>
      <c r="AV403" s="191" t="s">
        <v>81</v>
      </c>
      <c r="AW403" s="191" t="s">
        <v>31</v>
      </c>
      <c r="AX403" s="191" t="s">
        <v>74</v>
      </c>
      <c r="AY403" s="194" t="s">
        <v>129</v>
      </c>
    </row>
    <row r="404" s="191" customFormat="true" ht="12.8" hidden="false" customHeight="false" outlineLevel="0" collapsed="false">
      <c r="B404" s="192"/>
      <c r="D404" s="193" t="s">
        <v>144</v>
      </c>
      <c r="E404" s="194"/>
      <c r="F404" s="195" t="s">
        <v>823</v>
      </c>
      <c r="H404" s="196" t="n">
        <v>12.6</v>
      </c>
      <c r="I404" s="197"/>
      <c r="L404" s="192"/>
      <c r="M404" s="198"/>
      <c r="N404" s="199"/>
      <c r="O404" s="199"/>
      <c r="P404" s="199"/>
      <c r="Q404" s="199"/>
      <c r="R404" s="199"/>
      <c r="S404" s="199"/>
      <c r="T404" s="200"/>
      <c r="AT404" s="194" t="s">
        <v>144</v>
      </c>
      <c r="AU404" s="194" t="s">
        <v>81</v>
      </c>
      <c r="AV404" s="191" t="s">
        <v>81</v>
      </c>
      <c r="AW404" s="191" t="s">
        <v>31</v>
      </c>
      <c r="AX404" s="191" t="s">
        <v>74</v>
      </c>
      <c r="AY404" s="194" t="s">
        <v>129</v>
      </c>
    </row>
    <row r="405" s="201" customFormat="true" ht="12.8" hidden="false" customHeight="false" outlineLevel="0" collapsed="false">
      <c r="B405" s="202"/>
      <c r="D405" s="193" t="s">
        <v>144</v>
      </c>
      <c r="E405" s="203"/>
      <c r="F405" s="204" t="s">
        <v>147</v>
      </c>
      <c r="H405" s="205" t="n">
        <v>80.253</v>
      </c>
      <c r="I405" s="206"/>
      <c r="L405" s="202"/>
      <c r="M405" s="207"/>
      <c r="N405" s="208"/>
      <c r="O405" s="208"/>
      <c r="P405" s="208"/>
      <c r="Q405" s="208"/>
      <c r="R405" s="208"/>
      <c r="S405" s="208"/>
      <c r="T405" s="209"/>
      <c r="AT405" s="203" t="s">
        <v>144</v>
      </c>
      <c r="AU405" s="203" t="s">
        <v>81</v>
      </c>
      <c r="AV405" s="201" t="s">
        <v>135</v>
      </c>
      <c r="AW405" s="201" t="s">
        <v>31</v>
      </c>
      <c r="AX405" s="201" t="s">
        <v>79</v>
      </c>
      <c r="AY405" s="203" t="s">
        <v>129</v>
      </c>
    </row>
    <row r="406" s="163" customFormat="true" ht="25.9" hidden="false" customHeight="true" outlineLevel="0" collapsed="false">
      <c r="B406" s="164"/>
      <c r="D406" s="165" t="s">
        <v>73</v>
      </c>
      <c r="E406" s="166" t="s">
        <v>824</v>
      </c>
      <c r="F406" s="166" t="s">
        <v>825</v>
      </c>
      <c r="I406" s="167"/>
      <c r="J406" s="168" t="n">
        <f aca="false">BK406</f>
        <v>0</v>
      </c>
      <c r="L406" s="164"/>
      <c r="M406" s="169"/>
      <c r="N406" s="170"/>
      <c r="O406" s="170"/>
      <c r="P406" s="171" t="n">
        <f aca="false">SUM(P407:P413)</f>
        <v>0</v>
      </c>
      <c r="Q406" s="170"/>
      <c r="R406" s="171" t="n">
        <f aca="false">SUM(R407:R413)</f>
        <v>0</v>
      </c>
      <c r="S406" s="170"/>
      <c r="T406" s="172" t="n">
        <f aca="false">SUM(T407:T413)</f>
        <v>0</v>
      </c>
      <c r="AR406" s="165" t="s">
        <v>135</v>
      </c>
      <c r="AT406" s="173" t="s">
        <v>73</v>
      </c>
      <c r="AU406" s="173" t="s">
        <v>74</v>
      </c>
      <c r="AY406" s="165" t="s">
        <v>129</v>
      </c>
      <c r="BK406" s="174" t="n">
        <f aca="false">SUM(BK407:BK413)</f>
        <v>0</v>
      </c>
    </row>
    <row r="407" s="27" customFormat="true" ht="16.5" hidden="false" customHeight="true" outlineLevel="0" collapsed="false">
      <c r="A407" s="22"/>
      <c r="B407" s="177"/>
      <c r="C407" s="224" t="s">
        <v>826</v>
      </c>
      <c r="D407" s="178" t="s">
        <v>131</v>
      </c>
      <c r="E407" s="179" t="s">
        <v>827</v>
      </c>
      <c r="F407" s="180" t="s">
        <v>828</v>
      </c>
      <c r="G407" s="181" t="s">
        <v>829</v>
      </c>
      <c r="H407" s="182" t="n">
        <v>4</v>
      </c>
      <c r="I407" s="183"/>
      <c r="J407" s="184" t="n">
        <f aca="false">ROUND(I407*H407,2)</f>
        <v>0</v>
      </c>
      <c r="K407" s="180" t="s">
        <v>142</v>
      </c>
      <c r="L407" s="23"/>
      <c r="M407" s="185"/>
      <c r="N407" s="186" t="s">
        <v>39</v>
      </c>
      <c r="O407" s="60"/>
      <c r="P407" s="187" t="n">
        <f aca="false">O407*H407</f>
        <v>0</v>
      </c>
      <c r="Q407" s="187" t="n">
        <v>0</v>
      </c>
      <c r="R407" s="187" t="n">
        <f aca="false">Q407*H407</f>
        <v>0</v>
      </c>
      <c r="S407" s="187" t="n">
        <v>0</v>
      </c>
      <c r="T407" s="188" t="n">
        <f aca="false">S407*H407</f>
        <v>0</v>
      </c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R407" s="189" t="s">
        <v>830</v>
      </c>
      <c r="AT407" s="189" t="s">
        <v>131</v>
      </c>
      <c r="AU407" s="189" t="s">
        <v>79</v>
      </c>
      <c r="AY407" s="3" t="s">
        <v>129</v>
      </c>
      <c r="BE407" s="190" t="n">
        <f aca="false">IF(N407="základní",J407,0)</f>
        <v>0</v>
      </c>
      <c r="BF407" s="190" t="n">
        <f aca="false">IF(N407="snížená",J407,0)</f>
        <v>0</v>
      </c>
      <c r="BG407" s="190" t="n">
        <f aca="false">IF(N407="zákl. přenesená",J407,0)</f>
        <v>0</v>
      </c>
      <c r="BH407" s="190" t="n">
        <f aca="false">IF(N407="sníž. přenesená",J407,0)</f>
        <v>0</v>
      </c>
      <c r="BI407" s="190" t="n">
        <f aca="false">IF(N407="nulová",J407,0)</f>
        <v>0</v>
      </c>
      <c r="BJ407" s="3" t="s">
        <v>79</v>
      </c>
      <c r="BK407" s="190" t="n">
        <f aca="false">ROUND(I407*H407,2)</f>
        <v>0</v>
      </c>
      <c r="BL407" s="3" t="s">
        <v>830</v>
      </c>
      <c r="BM407" s="189" t="s">
        <v>831</v>
      </c>
    </row>
    <row r="408" s="191" customFormat="true" ht="12.8" hidden="false" customHeight="false" outlineLevel="0" collapsed="false">
      <c r="B408" s="192"/>
      <c r="D408" s="193" t="s">
        <v>144</v>
      </c>
      <c r="E408" s="194"/>
      <c r="F408" s="195" t="s">
        <v>832</v>
      </c>
      <c r="H408" s="196" t="n">
        <v>4</v>
      </c>
      <c r="I408" s="197"/>
      <c r="L408" s="192"/>
      <c r="M408" s="198"/>
      <c r="N408" s="199"/>
      <c r="O408" s="199"/>
      <c r="P408" s="199"/>
      <c r="Q408" s="199"/>
      <c r="R408" s="199"/>
      <c r="S408" s="199"/>
      <c r="T408" s="200"/>
      <c r="AT408" s="194" t="s">
        <v>144</v>
      </c>
      <c r="AU408" s="194" t="s">
        <v>79</v>
      </c>
      <c r="AV408" s="191" t="s">
        <v>81</v>
      </c>
      <c r="AW408" s="191" t="s">
        <v>31</v>
      </c>
      <c r="AX408" s="191" t="s">
        <v>74</v>
      </c>
      <c r="AY408" s="194" t="s">
        <v>129</v>
      </c>
    </row>
    <row r="409" s="201" customFormat="true" ht="12.8" hidden="false" customHeight="false" outlineLevel="0" collapsed="false">
      <c r="B409" s="202"/>
      <c r="D409" s="193" t="s">
        <v>144</v>
      </c>
      <c r="E409" s="203"/>
      <c r="F409" s="204" t="s">
        <v>147</v>
      </c>
      <c r="H409" s="205" t="n">
        <v>4</v>
      </c>
      <c r="I409" s="206"/>
      <c r="L409" s="202"/>
      <c r="M409" s="207"/>
      <c r="N409" s="208"/>
      <c r="O409" s="208"/>
      <c r="P409" s="208"/>
      <c r="Q409" s="208"/>
      <c r="R409" s="208"/>
      <c r="S409" s="208"/>
      <c r="T409" s="209"/>
      <c r="AT409" s="203" t="s">
        <v>144</v>
      </c>
      <c r="AU409" s="203" t="s">
        <v>79</v>
      </c>
      <c r="AV409" s="201" t="s">
        <v>135</v>
      </c>
      <c r="AW409" s="201" t="s">
        <v>31</v>
      </c>
      <c r="AX409" s="201" t="s">
        <v>79</v>
      </c>
      <c r="AY409" s="203" t="s">
        <v>129</v>
      </c>
    </row>
    <row r="410" s="27" customFormat="true" ht="16.5" hidden="false" customHeight="true" outlineLevel="0" collapsed="false">
      <c r="A410" s="22"/>
      <c r="B410" s="177"/>
      <c r="C410" s="224" t="s">
        <v>833</v>
      </c>
      <c r="D410" s="178" t="s">
        <v>131</v>
      </c>
      <c r="E410" s="179" t="s">
        <v>834</v>
      </c>
      <c r="F410" s="180" t="s">
        <v>835</v>
      </c>
      <c r="G410" s="181" t="s">
        <v>829</v>
      </c>
      <c r="H410" s="182" t="n">
        <v>8</v>
      </c>
      <c r="I410" s="183"/>
      <c r="J410" s="184" t="n">
        <f aca="false">ROUND(I410*H410,2)</f>
        <v>0</v>
      </c>
      <c r="K410" s="180" t="s">
        <v>142</v>
      </c>
      <c r="L410" s="23"/>
      <c r="M410" s="185"/>
      <c r="N410" s="186" t="s">
        <v>39</v>
      </c>
      <c r="O410" s="60"/>
      <c r="P410" s="187" t="n">
        <f aca="false">O410*H410</f>
        <v>0</v>
      </c>
      <c r="Q410" s="187" t="n">
        <v>0</v>
      </c>
      <c r="R410" s="187" t="n">
        <f aca="false">Q410*H410</f>
        <v>0</v>
      </c>
      <c r="S410" s="187" t="n">
        <v>0</v>
      </c>
      <c r="T410" s="188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89" t="s">
        <v>830</v>
      </c>
      <c r="AT410" s="189" t="s">
        <v>131</v>
      </c>
      <c r="AU410" s="189" t="s">
        <v>79</v>
      </c>
      <c r="AY410" s="3" t="s">
        <v>129</v>
      </c>
      <c r="BE410" s="190" t="n">
        <f aca="false">IF(N410="základní",J410,0)</f>
        <v>0</v>
      </c>
      <c r="BF410" s="190" t="n">
        <f aca="false">IF(N410="snížená",J410,0)</f>
        <v>0</v>
      </c>
      <c r="BG410" s="190" t="n">
        <f aca="false">IF(N410="zákl. přenesená",J410,0)</f>
        <v>0</v>
      </c>
      <c r="BH410" s="190" t="n">
        <f aca="false">IF(N410="sníž. přenesená",J410,0)</f>
        <v>0</v>
      </c>
      <c r="BI410" s="190" t="n">
        <f aca="false">IF(N410="nulová",J410,0)</f>
        <v>0</v>
      </c>
      <c r="BJ410" s="3" t="s">
        <v>79</v>
      </c>
      <c r="BK410" s="190" t="n">
        <f aca="false">ROUND(I410*H410,2)</f>
        <v>0</v>
      </c>
      <c r="BL410" s="3" t="s">
        <v>830</v>
      </c>
      <c r="BM410" s="189" t="s">
        <v>836</v>
      </c>
    </row>
    <row r="411" s="191" customFormat="true" ht="12.8" hidden="false" customHeight="false" outlineLevel="0" collapsed="false">
      <c r="B411" s="192"/>
      <c r="D411" s="193" t="s">
        <v>144</v>
      </c>
      <c r="E411" s="194"/>
      <c r="F411" s="195" t="s">
        <v>837</v>
      </c>
      <c r="H411" s="196" t="n">
        <v>6</v>
      </c>
      <c r="I411" s="197"/>
      <c r="L411" s="192"/>
      <c r="M411" s="198"/>
      <c r="N411" s="199"/>
      <c r="O411" s="199"/>
      <c r="P411" s="199"/>
      <c r="Q411" s="199"/>
      <c r="R411" s="199"/>
      <c r="S411" s="199"/>
      <c r="T411" s="200"/>
      <c r="AT411" s="194" t="s">
        <v>144</v>
      </c>
      <c r="AU411" s="194" t="s">
        <v>79</v>
      </c>
      <c r="AV411" s="191" t="s">
        <v>81</v>
      </c>
      <c r="AW411" s="191" t="s">
        <v>31</v>
      </c>
      <c r="AX411" s="191" t="s">
        <v>74</v>
      </c>
      <c r="AY411" s="194" t="s">
        <v>129</v>
      </c>
    </row>
    <row r="412" s="191" customFormat="true" ht="12.8" hidden="false" customHeight="false" outlineLevel="0" collapsed="false">
      <c r="B412" s="192"/>
      <c r="D412" s="193" t="s">
        <v>144</v>
      </c>
      <c r="E412" s="194"/>
      <c r="F412" s="195" t="s">
        <v>838</v>
      </c>
      <c r="H412" s="196" t="n">
        <v>2</v>
      </c>
      <c r="I412" s="197"/>
      <c r="L412" s="192"/>
      <c r="M412" s="198"/>
      <c r="N412" s="199"/>
      <c r="O412" s="199"/>
      <c r="P412" s="199"/>
      <c r="Q412" s="199"/>
      <c r="R412" s="199"/>
      <c r="S412" s="199"/>
      <c r="T412" s="200"/>
      <c r="AT412" s="194" t="s">
        <v>144</v>
      </c>
      <c r="AU412" s="194" t="s">
        <v>79</v>
      </c>
      <c r="AV412" s="191" t="s">
        <v>81</v>
      </c>
      <c r="AW412" s="191" t="s">
        <v>31</v>
      </c>
      <c r="AX412" s="191" t="s">
        <v>74</v>
      </c>
      <c r="AY412" s="194" t="s">
        <v>129</v>
      </c>
    </row>
    <row r="413" s="201" customFormat="true" ht="12.8" hidden="false" customHeight="false" outlineLevel="0" collapsed="false">
      <c r="B413" s="202"/>
      <c r="D413" s="193" t="s">
        <v>144</v>
      </c>
      <c r="E413" s="203"/>
      <c r="F413" s="204" t="s">
        <v>147</v>
      </c>
      <c r="H413" s="205" t="n">
        <v>8</v>
      </c>
      <c r="I413" s="206"/>
      <c r="L413" s="202"/>
      <c r="M413" s="207"/>
      <c r="N413" s="208"/>
      <c r="O413" s="208"/>
      <c r="P413" s="208"/>
      <c r="Q413" s="208"/>
      <c r="R413" s="208"/>
      <c r="S413" s="208"/>
      <c r="T413" s="209"/>
      <c r="AT413" s="203" t="s">
        <v>144</v>
      </c>
      <c r="AU413" s="203" t="s">
        <v>79</v>
      </c>
      <c r="AV413" s="201" t="s">
        <v>135</v>
      </c>
      <c r="AW413" s="201" t="s">
        <v>31</v>
      </c>
      <c r="AX413" s="201" t="s">
        <v>79</v>
      </c>
      <c r="AY413" s="203" t="s">
        <v>129</v>
      </c>
    </row>
    <row r="414" s="163" customFormat="true" ht="25.9" hidden="false" customHeight="true" outlineLevel="0" collapsed="false">
      <c r="B414" s="164"/>
      <c r="D414" s="165" t="s">
        <v>73</v>
      </c>
      <c r="E414" s="166" t="s">
        <v>839</v>
      </c>
      <c r="F414" s="166" t="s">
        <v>840</v>
      </c>
      <c r="I414" s="167"/>
      <c r="J414" s="168" t="n">
        <f aca="false">BK414</f>
        <v>0</v>
      </c>
      <c r="L414" s="164"/>
      <c r="M414" s="169"/>
      <c r="N414" s="170"/>
      <c r="O414" s="170"/>
      <c r="P414" s="171" t="n">
        <f aca="false">P415+P417+P419</f>
        <v>0</v>
      </c>
      <c r="Q414" s="170"/>
      <c r="R414" s="171" t="n">
        <f aca="false">R415+R417+R419</f>
        <v>0</v>
      </c>
      <c r="S414" s="170"/>
      <c r="T414" s="172" t="n">
        <f aca="false">T415+T417+T419</f>
        <v>0</v>
      </c>
      <c r="AR414" s="165" t="s">
        <v>158</v>
      </c>
      <c r="AT414" s="173" t="s">
        <v>73</v>
      </c>
      <c r="AU414" s="173" t="s">
        <v>74</v>
      </c>
      <c r="AY414" s="165" t="s">
        <v>129</v>
      </c>
      <c r="BK414" s="174" t="n">
        <f aca="false">BK415+BK417+BK419</f>
        <v>0</v>
      </c>
    </row>
    <row r="415" s="163" customFormat="true" ht="22.8" hidden="false" customHeight="true" outlineLevel="0" collapsed="false">
      <c r="B415" s="164"/>
      <c r="D415" s="165" t="s">
        <v>73</v>
      </c>
      <c r="E415" s="175" t="s">
        <v>841</v>
      </c>
      <c r="F415" s="175" t="s">
        <v>842</v>
      </c>
      <c r="I415" s="167"/>
      <c r="J415" s="176" t="n">
        <f aca="false">BK415</f>
        <v>0</v>
      </c>
      <c r="L415" s="164"/>
      <c r="M415" s="169"/>
      <c r="N415" s="170"/>
      <c r="O415" s="170"/>
      <c r="P415" s="171" t="n">
        <f aca="false">P416</f>
        <v>0</v>
      </c>
      <c r="Q415" s="170"/>
      <c r="R415" s="171" t="n">
        <f aca="false">R416</f>
        <v>0</v>
      </c>
      <c r="S415" s="170"/>
      <c r="T415" s="172" t="n">
        <f aca="false">T416</f>
        <v>0</v>
      </c>
      <c r="AR415" s="165" t="s">
        <v>158</v>
      </c>
      <c r="AT415" s="173" t="s">
        <v>73</v>
      </c>
      <c r="AU415" s="173" t="s">
        <v>79</v>
      </c>
      <c r="AY415" s="165" t="s">
        <v>129</v>
      </c>
      <c r="BK415" s="174" t="n">
        <f aca="false">BK416</f>
        <v>0</v>
      </c>
    </row>
    <row r="416" s="27" customFormat="true" ht="16.5" hidden="false" customHeight="true" outlineLevel="0" collapsed="false">
      <c r="A416" s="22"/>
      <c r="B416" s="177"/>
      <c r="C416" s="224" t="s">
        <v>843</v>
      </c>
      <c r="D416" s="178" t="s">
        <v>131</v>
      </c>
      <c r="E416" s="179" t="s">
        <v>844</v>
      </c>
      <c r="F416" s="180" t="s">
        <v>842</v>
      </c>
      <c r="G416" s="181" t="s">
        <v>134</v>
      </c>
      <c r="H416" s="182" t="n">
        <v>1</v>
      </c>
      <c r="I416" s="183"/>
      <c r="J416" s="184" t="n">
        <f aca="false">ROUND(I416*H416,2)</f>
        <v>0</v>
      </c>
      <c r="K416" s="180" t="s">
        <v>142</v>
      </c>
      <c r="L416" s="23"/>
      <c r="M416" s="185"/>
      <c r="N416" s="186" t="s">
        <v>39</v>
      </c>
      <c r="O416" s="60"/>
      <c r="P416" s="187" t="n">
        <f aca="false">O416*H416</f>
        <v>0</v>
      </c>
      <c r="Q416" s="187" t="n">
        <v>0</v>
      </c>
      <c r="R416" s="187" t="n">
        <f aca="false">Q416*H416</f>
        <v>0</v>
      </c>
      <c r="S416" s="187" t="n">
        <v>0</v>
      </c>
      <c r="T416" s="188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89" t="s">
        <v>845</v>
      </c>
      <c r="AT416" s="189" t="s">
        <v>131</v>
      </c>
      <c r="AU416" s="189" t="s">
        <v>81</v>
      </c>
      <c r="AY416" s="3" t="s">
        <v>129</v>
      </c>
      <c r="BE416" s="190" t="n">
        <f aca="false">IF(N416="základní",J416,0)</f>
        <v>0</v>
      </c>
      <c r="BF416" s="190" t="n">
        <f aca="false">IF(N416="snížená",J416,0)</f>
        <v>0</v>
      </c>
      <c r="BG416" s="190" t="n">
        <f aca="false">IF(N416="zákl. přenesená",J416,0)</f>
        <v>0</v>
      </c>
      <c r="BH416" s="190" t="n">
        <f aca="false">IF(N416="sníž. přenesená",J416,0)</f>
        <v>0</v>
      </c>
      <c r="BI416" s="190" t="n">
        <f aca="false">IF(N416="nulová",J416,0)</f>
        <v>0</v>
      </c>
      <c r="BJ416" s="3" t="s">
        <v>79</v>
      </c>
      <c r="BK416" s="190" t="n">
        <f aca="false">ROUND(I416*H416,2)</f>
        <v>0</v>
      </c>
      <c r="BL416" s="3" t="s">
        <v>845</v>
      </c>
      <c r="BM416" s="189" t="s">
        <v>846</v>
      </c>
    </row>
    <row r="417" s="163" customFormat="true" ht="22.8" hidden="false" customHeight="true" outlineLevel="0" collapsed="false">
      <c r="B417" s="164"/>
      <c r="D417" s="165" t="s">
        <v>73</v>
      </c>
      <c r="E417" s="175" t="s">
        <v>847</v>
      </c>
      <c r="F417" s="175" t="s">
        <v>848</v>
      </c>
      <c r="I417" s="167"/>
      <c r="J417" s="176" t="n">
        <f aca="false">BK417</f>
        <v>0</v>
      </c>
      <c r="L417" s="164"/>
      <c r="M417" s="169"/>
      <c r="N417" s="170"/>
      <c r="O417" s="170"/>
      <c r="P417" s="171" t="n">
        <f aca="false">P418</f>
        <v>0</v>
      </c>
      <c r="Q417" s="170"/>
      <c r="R417" s="171" t="n">
        <f aca="false">R418</f>
        <v>0</v>
      </c>
      <c r="S417" s="170"/>
      <c r="T417" s="172" t="n">
        <f aca="false">T418</f>
        <v>0</v>
      </c>
      <c r="AR417" s="165" t="s">
        <v>158</v>
      </c>
      <c r="AT417" s="173" t="s">
        <v>73</v>
      </c>
      <c r="AU417" s="173" t="s">
        <v>79</v>
      </c>
      <c r="AY417" s="165" t="s">
        <v>129</v>
      </c>
      <c r="BK417" s="174" t="n">
        <f aca="false">BK418</f>
        <v>0</v>
      </c>
    </row>
    <row r="418" s="27" customFormat="true" ht="16.5" hidden="false" customHeight="true" outlineLevel="0" collapsed="false">
      <c r="A418" s="22"/>
      <c r="B418" s="177"/>
      <c r="C418" s="224" t="s">
        <v>849</v>
      </c>
      <c r="D418" s="178" t="s">
        <v>131</v>
      </c>
      <c r="E418" s="179" t="s">
        <v>850</v>
      </c>
      <c r="F418" s="180" t="s">
        <v>851</v>
      </c>
      <c r="G418" s="181" t="s">
        <v>134</v>
      </c>
      <c r="H418" s="182" t="n">
        <v>1</v>
      </c>
      <c r="I418" s="183"/>
      <c r="J418" s="184" t="n">
        <f aca="false">ROUND(I418*H418,2)</f>
        <v>0</v>
      </c>
      <c r="K418" s="180" t="s">
        <v>142</v>
      </c>
      <c r="L418" s="23"/>
      <c r="M418" s="185"/>
      <c r="N418" s="186" t="s">
        <v>39</v>
      </c>
      <c r="O418" s="60"/>
      <c r="P418" s="187" t="n">
        <f aca="false">O418*H418</f>
        <v>0</v>
      </c>
      <c r="Q418" s="187" t="n">
        <v>0</v>
      </c>
      <c r="R418" s="187" t="n">
        <f aca="false">Q418*H418</f>
        <v>0</v>
      </c>
      <c r="S418" s="187" t="n">
        <v>0</v>
      </c>
      <c r="T418" s="188" t="n">
        <f aca="false">S418*H418</f>
        <v>0</v>
      </c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R418" s="189" t="s">
        <v>845</v>
      </c>
      <c r="AT418" s="189" t="s">
        <v>131</v>
      </c>
      <c r="AU418" s="189" t="s">
        <v>81</v>
      </c>
      <c r="AY418" s="3" t="s">
        <v>129</v>
      </c>
      <c r="BE418" s="190" t="n">
        <f aca="false">IF(N418="základní",J418,0)</f>
        <v>0</v>
      </c>
      <c r="BF418" s="190" t="n">
        <f aca="false">IF(N418="snížená",J418,0)</f>
        <v>0</v>
      </c>
      <c r="BG418" s="190" t="n">
        <f aca="false">IF(N418="zákl. přenesená",J418,0)</f>
        <v>0</v>
      </c>
      <c r="BH418" s="190" t="n">
        <f aca="false">IF(N418="sníž. přenesená",J418,0)</f>
        <v>0</v>
      </c>
      <c r="BI418" s="190" t="n">
        <f aca="false">IF(N418="nulová",J418,0)</f>
        <v>0</v>
      </c>
      <c r="BJ418" s="3" t="s">
        <v>79</v>
      </c>
      <c r="BK418" s="190" t="n">
        <f aca="false">ROUND(I418*H418,2)</f>
        <v>0</v>
      </c>
      <c r="BL418" s="3" t="s">
        <v>845</v>
      </c>
      <c r="BM418" s="189" t="s">
        <v>852</v>
      </c>
    </row>
    <row r="419" s="163" customFormat="true" ht="22.8" hidden="false" customHeight="true" outlineLevel="0" collapsed="false">
      <c r="B419" s="164"/>
      <c r="D419" s="165" t="s">
        <v>73</v>
      </c>
      <c r="E419" s="175" t="s">
        <v>853</v>
      </c>
      <c r="F419" s="175" t="s">
        <v>854</v>
      </c>
      <c r="I419" s="167"/>
      <c r="J419" s="176" t="n">
        <f aca="false">BK419</f>
        <v>0</v>
      </c>
      <c r="L419" s="164"/>
      <c r="M419" s="169"/>
      <c r="N419" s="170"/>
      <c r="O419" s="170"/>
      <c r="P419" s="171" t="n">
        <f aca="false">P420</f>
        <v>0</v>
      </c>
      <c r="Q419" s="170"/>
      <c r="R419" s="171" t="n">
        <f aca="false">R420</f>
        <v>0</v>
      </c>
      <c r="S419" s="170"/>
      <c r="T419" s="172" t="n">
        <f aca="false">T420</f>
        <v>0</v>
      </c>
      <c r="AR419" s="165" t="s">
        <v>158</v>
      </c>
      <c r="AT419" s="173" t="s">
        <v>73</v>
      </c>
      <c r="AU419" s="173" t="s">
        <v>79</v>
      </c>
      <c r="AY419" s="165" t="s">
        <v>129</v>
      </c>
      <c r="BK419" s="174" t="n">
        <f aca="false">BK420</f>
        <v>0</v>
      </c>
    </row>
    <row r="420" s="27" customFormat="true" ht="16.5" hidden="false" customHeight="true" outlineLevel="0" collapsed="false">
      <c r="A420" s="22"/>
      <c r="B420" s="177"/>
      <c r="C420" s="224" t="s">
        <v>855</v>
      </c>
      <c r="D420" s="178" t="s">
        <v>131</v>
      </c>
      <c r="E420" s="179" t="s">
        <v>856</v>
      </c>
      <c r="F420" s="180" t="s">
        <v>857</v>
      </c>
      <c r="G420" s="181" t="s">
        <v>134</v>
      </c>
      <c r="H420" s="182" t="n">
        <v>1</v>
      </c>
      <c r="I420" s="183"/>
      <c r="J420" s="184" t="n">
        <f aca="false">ROUND(I420*H420,2)</f>
        <v>0</v>
      </c>
      <c r="K420" s="180" t="s">
        <v>142</v>
      </c>
      <c r="L420" s="23"/>
      <c r="M420" s="234"/>
      <c r="N420" s="235" t="s">
        <v>39</v>
      </c>
      <c r="O420" s="236"/>
      <c r="P420" s="237" t="n">
        <f aca="false">O420*H420</f>
        <v>0</v>
      </c>
      <c r="Q420" s="237" t="n">
        <v>0</v>
      </c>
      <c r="R420" s="237" t="n">
        <f aca="false">Q420*H420</f>
        <v>0</v>
      </c>
      <c r="S420" s="237" t="n">
        <v>0</v>
      </c>
      <c r="T420" s="238" t="n">
        <f aca="false">S420*H420</f>
        <v>0</v>
      </c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R420" s="189" t="s">
        <v>845</v>
      </c>
      <c r="AT420" s="189" t="s">
        <v>131</v>
      </c>
      <c r="AU420" s="189" t="s">
        <v>81</v>
      </c>
      <c r="AY420" s="3" t="s">
        <v>129</v>
      </c>
      <c r="BE420" s="190" t="n">
        <f aca="false">IF(N420="základní",J420,0)</f>
        <v>0</v>
      </c>
      <c r="BF420" s="190" t="n">
        <f aca="false">IF(N420="snížená",J420,0)</f>
        <v>0</v>
      </c>
      <c r="BG420" s="190" t="n">
        <f aca="false">IF(N420="zákl. přenesená",J420,0)</f>
        <v>0</v>
      </c>
      <c r="BH420" s="190" t="n">
        <f aca="false">IF(N420="sníž. přenesená",J420,0)</f>
        <v>0</v>
      </c>
      <c r="BI420" s="190" t="n">
        <f aca="false">IF(N420="nulová",J420,0)</f>
        <v>0</v>
      </c>
      <c r="BJ420" s="3" t="s">
        <v>79</v>
      </c>
      <c r="BK420" s="190" t="n">
        <f aca="false">ROUND(I420*H420,2)</f>
        <v>0</v>
      </c>
      <c r="BL420" s="3" t="s">
        <v>845</v>
      </c>
      <c r="BM420" s="189" t="s">
        <v>858</v>
      </c>
    </row>
    <row r="421" s="27" customFormat="true" ht="6.95" hidden="false" customHeight="true" outlineLevel="0" collapsed="false">
      <c r="A421" s="22"/>
      <c r="B421" s="44"/>
      <c r="C421" s="45"/>
      <c r="D421" s="45"/>
      <c r="E421" s="45"/>
      <c r="F421" s="45"/>
      <c r="G421" s="45"/>
      <c r="H421" s="45"/>
      <c r="I421" s="132"/>
      <c r="J421" s="45"/>
      <c r="K421" s="45"/>
      <c r="L421" s="23"/>
      <c r="M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</row>
  </sheetData>
  <autoFilter ref="C137:K420"/>
  <mergeCells count="6">
    <mergeCell ref="L2:V2"/>
    <mergeCell ref="E7:H7"/>
    <mergeCell ref="E16:H16"/>
    <mergeCell ref="E25:H25"/>
    <mergeCell ref="E85:H85"/>
    <mergeCell ref="E130:H13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2020-10-13T13:22:04Z</dcterms:created>
  <dc:creator>Eva-TOSH\Eva</dc:creator>
  <dc:description/>
  <dc:language>cs-CZ</dc:language>
  <cp:lastModifiedBy/>
  <cp:lastPrinted>2020-10-13T15:29:05Z</cp:lastPrinted>
  <dcterms:modified xsi:type="dcterms:W3CDTF">2020-10-13T15:29:21Z</dcterms:modified>
  <cp:revision>1</cp:revision>
  <dc:subject/>
  <dc:title/>
</cp:coreProperties>
</file>